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one resp per household" sheetId="8" r:id="rId1"/>
    <sheet name="&gt; one resp per household" sheetId="9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P37" i="9" l="1"/>
  <c r="O37" i="9"/>
  <c r="L37" i="9"/>
  <c r="K37" i="9"/>
  <c r="N32" i="9"/>
  <c r="M32" i="9"/>
  <c r="J32" i="9"/>
  <c r="R31" i="9"/>
  <c r="P31" i="9"/>
  <c r="N31" i="9"/>
  <c r="M31" i="9"/>
  <c r="L31" i="9"/>
  <c r="K31" i="9"/>
  <c r="I31" i="9"/>
  <c r="J31" i="9" s="1"/>
  <c r="R30" i="9"/>
  <c r="N30" i="9"/>
  <c r="M30" i="9"/>
  <c r="L30" i="9"/>
  <c r="K30" i="9"/>
  <c r="J30" i="9"/>
  <c r="I30" i="9"/>
  <c r="P29" i="9"/>
  <c r="N29" i="9"/>
  <c r="M29" i="9"/>
  <c r="L29" i="9"/>
  <c r="L34" i="9" s="1"/>
  <c r="K29" i="9"/>
  <c r="I29" i="9"/>
  <c r="J29" i="9" s="1"/>
  <c r="R28" i="9"/>
  <c r="N28" i="9"/>
  <c r="M28" i="9"/>
  <c r="L28" i="9"/>
  <c r="K28" i="9"/>
  <c r="J28" i="9"/>
  <c r="I28" i="9"/>
  <c r="N27" i="9"/>
  <c r="M27" i="9"/>
  <c r="J27" i="9"/>
  <c r="N26" i="9"/>
  <c r="M26" i="9"/>
  <c r="L26" i="9"/>
  <c r="K26" i="9"/>
  <c r="I26" i="9"/>
  <c r="J26" i="9" s="1"/>
  <c r="N25" i="9"/>
  <c r="M25" i="9"/>
  <c r="J25" i="9"/>
  <c r="Q24" i="9"/>
  <c r="N24" i="9"/>
  <c r="M24" i="9"/>
  <c r="J24" i="9"/>
  <c r="N23" i="9"/>
  <c r="M23" i="9"/>
  <c r="J23" i="9"/>
  <c r="R22" i="9"/>
  <c r="N22" i="9"/>
  <c r="M22" i="9"/>
  <c r="J22" i="9"/>
  <c r="N21" i="9"/>
  <c r="N33" i="9" s="1"/>
  <c r="M21" i="9"/>
  <c r="M33" i="9" s="1"/>
  <c r="J21" i="9"/>
  <c r="N17" i="9"/>
  <c r="M17" i="9"/>
  <c r="L17" i="9"/>
  <c r="K17" i="9"/>
  <c r="R16" i="9"/>
  <c r="R32" i="9" s="1"/>
  <c r="Q32" i="9"/>
  <c r="P16" i="9"/>
  <c r="R15" i="9"/>
  <c r="P15" i="9"/>
  <c r="O31" i="9"/>
  <c r="R14" i="9"/>
  <c r="P14" i="9"/>
  <c r="P30" i="9" s="1"/>
  <c r="O14" i="9"/>
  <c r="O30" i="9" s="1"/>
  <c r="R13" i="9"/>
  <c r="R25" i="9" s="1"/>
  <c r="Q13" i="9"/>
  <c r="Q25" i="9" s="1"/>
  <c r="P13" i="9"/>
  <c r="R12" i="9"/>
  <c r="R29" i="9" s="1"/>
  <c r="P12" i="9"/>
  <c r="O12" i="9"/>
  <c r="O29" i="9" s="1"/>
  <c r="R11" i="9"/>
  <c r="R24" i="9" s="1"/>
  <c r="Q11" i="9"/>
  <c r="P11" i="9"/>
  <c r="R10" i="9"/>
  <c r="R23" i="9" s="1"/>
  <c r="Q10" i="9"/>
  <c r="Q23" i="9" s="1"/>
  <c r="P10" i="9"/>
  <c r="R9" i="9"/>
  <c r="Q9" i="9"/>
  <c r="Q22" i="9" s="1"/>
  <c r="P9" i="9"/>
  <c r="P17" i="9" s="1"/>
  <c r="R8" i="9"/>
  <c r="P8" i="9"/>
  <c r="P28" i="9" s="1"/>
  <c r="O8" i="9"/>
  <c r="Q8" i="9" s="1"/>
  <c r="Q28" i="9" s="1"/>
  <c r="R7" i="9"/>
  <c r="R21" i="9" s="1"/>
  <c r="Q7" i="9"/>
  <c r="Q21" i="9" s="1"/>
  <c r="Q33" i="9" s="1"/>
  <c r="P7" i="9"/>
  <c r="R6" i="9"/>
  <c r="R27" i="9" s="1"/>
  <c r="Q27" i="9"/>
  <c r="P6" i="9"/>
  <c r="R5" i="9"/>
  <c r="R17" i="9" s="1"/>
  <c r="P5" i="9"/>
  <c r="P26" i="9" s="1"/>
  <c r="D4" i="9"/>
  <c r="D5" i="9" s="1"/>
  <c r="P37" i="8"/>
  <c r="O37" i="8"/>
  <c r="L37" i="8"/>
  <c r="K37" i="8"/>
  <c r="N32" i="8"/>
  <c r="M32" i="8"/>
  <c r="J32" i="8"/>
  <c r="N31" i="8"/>
  <c r="M31" i="8"/>
  <c r="L31" i="8"/>
  <c r="K31" i="8"/>
  <c r="I31" i="8"/>
  <c r="J31" i="8" s="1"/>
  <c r="N30" i="8"/>
  <c r="M30" i="8"/>
  <c r="L30" i="8"/>
  <c r="K30" i="8"/>
  <c r="I30" i="8"/>
  <c r="J30" i="8" s="1"/>
  <c r="N29" i="8"/>
  <c r="M29" i="8"/>
  <c r="L29" i="8"/>
  <c r="K29" i="8"/>
  <c r="I29" i="8"/>
  <c r="J29" i="8" s="1"/>
  <c r="N28" i="8"/>
  <c r="M28" i="8"/>
  <c r="L28" i="8"/>
  <c r="K28" i="8"/>
  <c r="J28" i="8"/>
  <c r="I28" i="8"/>
  <c r="N27" i="8"/>
  <c r="M27" i="8"/>
  <c r="J27" i="8"/>
  <c r="N26" i="8"/>
  <c r="M26" i="8"/>
  <c r="L26" i="8"/>
  <c r="K26" i="8"/>
  <c r="J26" i="8"/>
  <c r="I26" i="8"/>
  <c r="N25" i="8"/>
  <c r="M25" i="8"/>
  <c r="J25" i="8"/>
  <c r="N24" i="8"/>
  <c r="M24" i="8"/>
  <c r="J24" i="8"/>
  <c r="N23" i="8"/>
  <c r="M23" i="8"/>
  <c r="J23" i="8"/>
  <c r="N22" i="8"/>
  <c r="M22" i="8"/>
  <c r="J22" i="8"/>
  <c r="N21" i="8"/>
  <c r="M21" i="8"/>
  <c r="J21" i="8"/>
  <c r="N17" i="8"/>
  <c r="M17" i="8"/>
  <c r="L17" i="8"/>
  <c r="K17" i="8"/>
  <c r="R16" i="8"/>
  <c r="R32" i="8" s="1"/>
  <c r="Q16" i="8"/>
  <c r="Q32" i="8" s="1"/>
  <c r="P16" i="8"/>
  <c r="R15" i="8"/>
  <c r="R31" i="8" s="1"/>
  <c r="P15" i="8"/>
  <c r="P31" i="8" s="1"/>
  <c r="O15" i="8"/>
  <c r="O31" i="8" s="1"/>
  <c r="R14" i="8"/>
  <c r="R30" i="8" s="1"/>
  <c r="P14" i="8"/>
  <c r="P30" i="8" s="1"/>
  <c r="O14" i="8"/>
  <c r="Q14" i="8" s="1"/>
  <c r="Q30" i="8" s="1"/>
  <c r="R13" i="8"/>
  <c r="R25" i="8" s="1"/>
  <c r="Q13" i="8"/>
  <c r="Q25" i="8" s="1"/>
  <c r="P13" i="8"/>
  <c r="R12" i="8"/>
  <c r="R29" i="8" s="1"/>
  <c r="P12" i="8"/>
  <c r="P29" i="8" s="1"/>
  <c r="O12" i="8"/>
  <c r="O29" i="8" s="1"/>
  <c r="R11" i="8"/>
  <c r="R24" i="8" s="1"/>
  <c r="Q11" i="8"/>
  <c r="Q24" i="8" s="1"/>
  <c r="P11" i="8"/>
  <c r="R10" i="8"/>
  <c r="R23" i="8" s="1"/>
  <c r="Q10" i="8"/>
  <c r="Q23" i="8" s="1"/>
  <c r="P10" i="8"/>
  <c r="R9" i="8"/>
  <c r="R22" i="8" s="1"/>
  <c r="Q9" i="8"/>
  <c r="Q22" i="8" s="1"/>
  <c r="P9" i="8"/>
  <c r="R8" i="8"/>
  <c r="R28" i="8" s="1"/>
  <c r="P8" i="8"/>
  <c r="P28" i="8" s="1"/>
  <c r="O8" i="8"/>
  <c r="Q8" i="8" s="1"/>
  <c r="R7" i="8"/>
  <c r="R21" i="8" s="1"/>
  <c r="Q7" i="8"/>
  <c r="Q21" i="8" s="1"/>
  <c r="P7" i="8"/>
  <c r="R6" i="8"/>
  <c r="R27" i="8" s="1"/>
  <c r="Q6" i="8"/>
  <c r="Q27" i="8" s="1"/>
  <c r="P6" i="8"/>
  <c r="P17" i="8" s="1"/>
  <c r="R5" i="8"/>
  <c r="P5" i="8"/>
  <c r="P26" i="8" s="1"/>
  <c r="O5" i="8"/>
  <c r="O17" i="8" s="1"/>
  <c r="D4" i="8"/>
  <c r="D5" i="8" s="1"/>
  <c r="O17" i="9" l="1"/>
  <c r="P34" i="9"/>
  <c r="R33" i="9"/>
  <c r="R35" i="9" s="1"/>
  <c r="M34" i="9"/>
  <c r="M35" i="9" s="1"/>
  <c r="N34" i="9"/>
  <c r="L38" i="9"/>
  <c r="L39" i="9" s="1"/>
  <c r="L35" i="9"/>
  <c r="K34" i="9"/>
  <c r="R26" i="9"/>
  <c r="R34" i="9" s="1"/>
  <c r="Q14" i="9"/>
  <c r="Q30" i="9" s="1"/>
  <c r="Q31" i="9"/>
  <c r="O26" i="9"/>
  <c r="Q26" i="9"/>
  <c r="O28" i="9"/>
  <c r="Q12" i="9"/>
  <c r="Q29" i="9" s="1"/>
  <c r="P34" i="8"/>
  <c r="P38" i="8" s="1"/>
  <c r="P39" i="8" s="1"/>
  <c r="R33" i="8"/>
  <c r="M34" i="8"/>
  <c r="O28" i="8"/>
  <c r="Q5" i="8"/>
  <c r="Q26" i="8" s="1"/>
  <c r="M33" i="8"/>
  <c r="N34" i="8"/>
  <c r="O30" i="8"/>
  <c r="R17" i="8"/>
  <c r="N33" i="8"/>
  <c r="N35" i="8" s="1"/>
  <c r="K34" i="8"/>
  <c r="K38" i="8"/>
  <c r="K39" i="8" s="1"/>
  <c r="K35" i="8"/>
  <c r="Q28" i="8"/>
  <c r="M35" i="8"/>
  <c r="Q33" i="8"/>
  <c r="R26" i="8"/>
  <c r="R34" i="8" s="1"/>
  <c r="L34" i="8"/>
  <c r="Q15" i="8"/>
  <c r="Q31" i="8" s="1"/>
  <c r="O26" i="8"/>
  <c r="O34" i="8" s="1"/>
  <c r="Q12" i="8"/>
  <c r="Q29" i="8" s="1"/>
  <c r="Q34" i="9" l="1"/>
  <c r="Q35" i="9" s="1"/>
  <c r="Q17" i="9"/>
  <c r="P38" i="9"/>
  <c r="P39" i="9" s="1"/>
  <c r="P35" i="9"/>
  <c r="O34" i="9"/>
  <c r="K38" i="9"/>
  <c r="K39" i="9" s="1"/>
  <c r="K35" i="9"/>
  <c r="M36" i="9" s="1"/>
  <c r="M37" i="9" s="1"/>
  <c r="N35" i="9"/>
  <c r="N36" i="9" s="1"/>
  <c r="N37" i="9" s="1"/>
  <c r="P35" i="8"/>
  <c r="Q34" i="8"/>
  <c r="Q35" i="8" s="1"/>
  <c r="L38" i="8"/>
  <c r="L39" i="8" s="1"/>
  <c r="L35" i="8"/>
  <c r="N36" i="8" s="1"/>
  <c r="M36" i="8"/>
  <c r="O38" i="8"/>
  <c r="O39" i="8" s="1"/>
  <c r="O35" i="8"/>
  <c r="Q17" i="8"/>
  <c r="R35" i="8"/>
  <c r="Q37" i="9" l="1"/>
  <c r="R37" i="9"/>
  <c r="N39" i="9"/>
  <c r="O35" i="9"/>
  <c r="O38" i="9"/>
  <c r="O39" i="9" s="1"/>
  <c r="N38" i="9"/>
  <c r="R38" i="9" s="1"/>
  <c r="M38" i="9"/>
  <c r="M37" i="8"/>
  <c r="M38" i="8"/>
  <c r="Q38" i="8" s="1"/>
  <c r="N37" i="8"/>
  <c r="R37" i="8" s="1"/>
  <c r="N38" i="8"/>
  <c r="R38" i="8" s="1"/>
  <c r="Q38" i="9" l="1"/>
  <c r="Q39" i="9" s="1"/>
  <c r="R39" i="9"/>
  <c r="M39" i="9"/>
  <c r="M39" i="8"/>
  <c r="Q37" i="8"/>
  <c r="Q39" i="8" s="1"/>
  <c r="N39" i="8"/>
  <c r="R39" i="8"/>
</calcChain>
</file>

<file path=xl/sharedStrings.xml><?xml version="1.0" encoding="utf-8"?>
<sst xmlns="http://schemas.openxmlformats.org/spreadsheetml/2006/main" count="192" uniqueCount="41">
  <si>
    <t>AGE</t>
  </si>
  <si>
    <t>A</t>
  </si>
  <si>
    <t>B</t>
  </si>
  <si>
    <t>C</t>
  </si>
  <si>
    <t>D</t>
  </si>
  <si>
    <t>E</t>
  </si>
  <si>
    <t>PRODUCTION</t>
  </si>
  <si>
    <t>CONSUMPTION</t>
  </si>
  <si>
    <t>hha</t>
  </si>
  <si>
    <t>care</t>
  </si>
  <si>
    <t>AGE 1</t>
  </si>
  <si>
    <t>AGE 2</t>
  </si>
  <si>
    <t>pop dist</t>
  </si>
  <si>
    <t>svy wt n</t>
  </si>
  <si>
    <t>obs n</t>
  </si>
  <si>
    <t>prod wt</t>
  </si>
  <si>
    <t>cons wt</t>
  </si>
  <si>
    <t>HHID</t>
  </si>
  <si>
    <t>PID</t>
  </si>
  <si>
    <t>SVYWT</t>
  </si>
  <si>
    <t>TIME USE SURVEY</t>
  </si>
  <si>
    <t>.</t>
  </si>
  <si>
    <t>INFLOWS</t>
  </si>
  <si>
    <t>OUTFLOWS</t>
  </si>
  <si>
    <t>POPULATION DATA</t>
  </si>
  <si>
    <t>IMPUTED NTTA VALUES</t>
  </si>
  <si>
    <t>SURVEY SORTED BY AGE</t>
  </si>
  <si>
    <t>UNADJUSTED PROFILES:</t>
  </si>
  <si>
    <t>ADJUSTMENT FACTOR:</t>
  </si>
  <si>
    <t>(Age means with survey wts)</t>
  </si>
  <si>
    <t>ADJUSTED PROFILES:</t>
  </si>
  <si>
    <t>UNADJUSTED POPULATION AGGREGATE:</t>
  </si>
  <si>
    <t>ADJUSTED POPULATION AGGREGATE:</t>
  </si>
  <si>
    <t>UNWEIGHTED TOTAL:</t>
  </si>
  <si>
    <t>NA</t>
  </si>
  <si>
    <t>This is sorted by age</t>
  </si>
  <si>
    <t>just to make the spreadsheet</t>
  </si>
  <si>
    <t>calculations simpler.</t>
  </si>
  <si>
    <t>In Stata, you don't have</t>
  </si>
  <si>
    <t>to sort, just use the collapse</t>
  </si>
  <si>
    <t>command.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</si>
</sst>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0" fillId="0" borderId="0" xfId="0" applyFill="1" applyAlignment="1">
      <alignment horizontal="right"/>
    </xf>
    <xf numFmtId="0" fontId="0" fillId="0" borderId="11" xfId="0" applyBorder="1" applyAlignment="1">
      <alignment horizontal="centerContinuous"/>
    </xf>
    <xf numFmtId="0" fontId="0" fillId="3" borderId="4" xfId="0" applyFill="1" applyBorder="1"/>
    <xf numFmtId="0" fontId="0" fillId="3" borderId="5" xfId="0" applyFill="1" applyBorder="1"/>
    <xf numFmtId="0" fontId="0" fillId="0" borderId="12" xfId="0" applyBorder="1" applyAlignment="1">
      <alignment horizontal="centerContinuous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6" xfId="0" applyFill="1" applyBorder="1"/>
    <xf numFmtId="0" fontId="0" fillId="2" borderId="0" xfId="0" applyFill="1" applyBorder="1"/>
    <xf numFmtId="0" fontId="0" fillId="0" borderId="7" xfId="0" applyFill="1" applyBorder="1"/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3" borderId="3" xfId="0" applyFill="1" applyBorder="1"/>
    <xf numFmtId="0" fontId="1" fillId="0" borderId="0" xfId="0" applyFont="1"/>
    <xf numFmtId="0" fontId="0" fillId="4" borderId="6" xfId="0" applyFill="1" applyBorder="1"/>
    <xf numFmtId="0" fontId="0" fillId="4" borderId="0" xfId="0" applyFill="1" applyBorder="1"/>
    <xf numFmtId="0" fontId="0" fillId="4" borderId="0" xfId="0" applyFill="1"/>
    <xf numFmtId="0" fontId="0" fillId="5" borderId="6" xfId="0" applyFill="1" applyBorder="1"/>
    <xf numFmtId="0" fontId="0" fillId="5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0" xfId="0" applyFill="1"/>
    <xf numFmtId="0" fontId="0" fillId="6" borderId="0" xfId="0" applyFill="1"/>
    <xf numFmtId="0" fontId="0" fillId="6" borderId="6" xfId="0" applyFill="1" applyBorder="1"/>
    <xf numFmtId="0" fontId="0" fillId="6" borderId="0" xfId="0" applyFill="1" applyBorder="1"/>
    <xf numFmtId="0" fontId="0" fillId="7" borderId="6" xfId="0" applyFill="1" applyBorder="1"/>
    <xf numFmtId="0" fontId="0" fillId="7" borderId="0" xfId="0" applyFill="1" applyBorder="1"/>
    <xf numFmtId="0" fontId="0" fillId="7" borderId="0" xfId="0" applyFill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7" xfId="0" applyFill="1" applyBorder="1"/>
    <xf numFmtId="2" fontId="0" fillId="0" borderId="17" xfId="0" applyNumberFormat="1" applyBorder="1"/>
    <xf numFmtId="2" fontId="0" fillId="0" borderId="18" xfId="0" applyNumberFormat="1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2" fillId="0" borderId="11" xfId="0" applyFont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2" fontId="0" fillId="3" borderId="17" xfId="0" applyNumberFormat="1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4" xfId="0" applyNumberFormat="1" applyBorder="1"/>
    <xf numFmtId="2" fontId="0" fillId="0" borderId="15" xfId="0" applyNumberFormat="1" applyBorder="1"/>
    <xf numFmtId="0" fontId="0" fillId="3" borderId="14" xfId="0" applyFill="1" applyBorder="1"/>
    <xf numFmtId="164" fontId="0" fillId="0" borderId="0" xfId="0" applyNumberFormat="1"/>
    <xf numFmtId="1" fontId="0" fillId="3" borderId="14" xfId="0" applyNumberFormat="1" applyFill="1" applyBorder="1"/>
    <xf numFmtId="0" fontId="0" fillId="0" borderId="11" xfId="0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="70" zoomScaleNormal="70" workbookViewId="0">
      <selection activeCell="U11" sqref="U11"/>
    </sheetView>
  </sheetViews>
  <sheetFormatPr defaultRowHeight="15" x14ac:dyDescent="0.25"/>
  <cols>
    <col min="5" max="5" width="2.7109375" customWidth="1"/>
    <col min="13" max="18" width="9.140625" style="5"/>
    <col min="19" max="19" width="21.5703125" bestFit="1" customWidth="1"/>
    <col min="20" max="23" width="12.7109375" customWidth="1"/>
  </cols>
  <sheetData>
    <row r="1" spans="1:18" ht="15.75" thickBot="1" x14ac:dyDescent="0.3">
      <c r="M1"/>
      <c r="N1"/>
      <c r="O1"/>
      <c r="P1"/>
      <c r="Q1"/>
      <c r="R1"/>
    </row>
    <row r="2" spans="1:18" x14ac:dyDescent="0.25">
      <c r="A2" s="30" t="s">
        <v>24</v>
      </c>
      <c r="B2" s="16"/>
      <c r="C2" s="16"/>
      <c r="D2" s="17"/>
      <c r="F2" s="30" t="s">
        <v>20</v>
      </c>
      <c r="G2" s="16"/>
      <c r="H2" s="16"/>
      <c r="I2" s="16"/>
      <c r="J2" s="16"/>
      <c r="K2" s="16"/>
      <c r="L2" s="17"/>
      <c r="M2" s="15" t="s">
        <v>25</v>
      </c>
      <c r="N2" s="15"/>
      <c r="O2" s="15"/>
      <c r="P2" s="15"/>
      <c r="Q2" s="15"/>
      <c r="R2" s="3"/>
    </row>
    <row r="3" spans="1:18" x14ac:dyDescent="0.25">
      <c r="A3" s="7"/>
      <c r="B3" s="8" t="s">
        <v>12</v>
      </c>
      <c r="C3" s="8" t="s">
        <v>14</v>
      </c>
      <c r="D3" s="9" t="s">
        <v>13</v>
      </c>
      <c r="F3" s="7"/>
      <c r="G3" s="8"/>
      <c r="H3" s="8"/>
      <c r="I3" s="8"/>
      <c r="J3" s="8"/>
      <c r="K3" s="2" t="s">
        <v>6</v>
      </c>
      <c r="L3" s="18"/>
      <c r="M3" s="15" t="s">
        <v>7</v>
      </c>
      <c r="N3" s="3"/>
      <c r="O3" s="2" t="s">
        <v>23</v>
      </c>
      <c r="P3" s="3"/>
      <c r="Q3" s="2" t="s">
        <v>22</v>
      </c>
      <c r="R3" s="3"/>
    </row>
    <row r="4" spans="1:18" x14ac:dyDescent="0.25">
      <c r="A4" s="10" t="s">
        <v>10</v>
      </c>
      <c r="B4" s="8">
        <v>1000</v>
      </c>
      <c r="C4" s="8">
        <v>5</v>
      </c>
      <c r="D4" s="9">
        <f>SUM(I7,I9:I11,I13)</f>
        <v>1100</v>
      </c>
      <c r="F4" s="19" t="s">
        <v>17</v>
      </c>
      <c r="G4" s="20" t="s">
        <v>18</v>
      </c>
      <c r="H4" s="20" t="s">
        <v>0</v>
      </c>
      <c r="I4" s="20" t="s">
        <v>19</v>
      </c>
      <c r="J4" s="20"/>
      <c r="K4" s="21" t="s">
        <v>8</v>
      </c>
      <c r="L4" s="22" t="s">
        <v>9</v>
      </c>
      <c r="M4" s="4" t="s">
        <v>8</v>
      </c>
      <c r="N4" s="4" t="s">
        <v>9</v>
      </c>
      <c r="O4" s="4" t="s">
        <v>8</v>
      </c>
      <c r="P4" s="4" t="s">
        <v>9</v>
      </c>
      <c r="Q4" s="4" t="s">
        <v>8</v>
      </c>
      <c r="R4" s="4" t="s">
        <v>9</v>
      </c>
    </row>
    <row r="5" spans="1:18" ht="15.75" thickBot="1" x14ac:dyDescent="0.3">
      <c r="A5" s="11" t="s">
        <v>11</v>
      </c>
      <c r="B5" s="12">
        <v>1550</v>
      </c>
      <c r="C5" s="12">
        <v>7</v>
      </c>
      <c r="D5" s="13">
        <f>SUM(I5:I16)-D4</f>
        <v>1500</v>
      </c>
      <c r="F5" s="23" t="s">
        <v>1</v>
      </c>
      <c r="G5" s="24">
        <v>1</v>
      </c>
      <c r="H5" s="24">
        <v>2</v>
      </c>
      <c r="I5" s="24">
        <v>300</v>
      </c>
      <c r="J5" s="24"/>
      <c r="K5" s="8">
        <v>6</v>
      </c>
      <c r="L5" s="25">
        <v>6</v>
      </c>
      <c r="M5" s="5">
        <v>2</v>
      </c>
      <c r="N5" s="5">
        <v>0</v>
      </c>
      <c r="O5" s="5">
        <f>K5-M5</f>
        <v>4</v>
      </c>
      <c r="P5" s="5">
        <f>L5</f>
        <v>6</v>
      </c>
      <c r="Q5" s="5">
        <f>K5-M5-O5</f>
        <v>0</v>
      </c>
      <c r="R5" s="5">
        <f>N5</f>
        <v>0</v>
      </c>
    </row>
    <row r="6" spans="1:18" x14ac:dyDescent="0.25">
      <c r="F6" s="23" t="s">
        <v>1</v>
      </c>
      <c r="G6" s="24">
        <v>2</v>
      </c>
      <c r="H6" s="24">
        <v>2</v>
      </c>
      <c r="I6" s="24">
        <v>300</v>
      </c>
      <c r="J6" s="24"/>
      <c r="K6" s="26" t="s">
        <v>21</v>
      </c>
      <c r="L6" s="27" t="s">
        <v>21</v>
      </c>
      <c r="M6" s="5">
        <v>2</v>
      </c>
      <c r="N6" s="5">
        <v>0</v>
      </c>
      <c r="O6" s="14" t="s">
        <v>21</v>
      </c>
      <c r="P6" s="14" t="str">
        <f t="shared" ref="P6:Q16" si="0">L6</f>
        <v>.</v>
      </c>
      <c r="Q6" s="5">
        <f>M6</f>
        <v>2</v>
      </c>
      <c r="R6" s="5">
        <f t="shared" ref="R6:R16" si="1">N6</f>
        <v>0</v>
      </c>
    </row>
    <row r="7" spans="1:18" x14ac:dyDescent="0.25">
      <c r="F7" s="23" t="s">
        <v>1</v>
      </c>
      <c r="G7" s="24">
        <v>3</v>
      </c>
      <c r="H7" s="24">
        <v>1</v>
      </c>
      <c r="I7" s="24">
        <v>300</v>
      </c>
      <c r="J7" s="24"/>
      <c r="K7" s="26" t="s">
        <v>21</v>
      </c>
      <c r="L7" s="27" t="s">
        <v>21</v>
      </c>
      <c r="M7" s="5">
        <v>2</v>
      </c>
      <c r="N7" s="5">
        <v>6</v>
      </c>
      <c r="O7" s="14" t="s">
        <v>21</v>
      </c>
      <c r="P7" s="14" t="str">
        <f t="shared" si="0"/>
        <v>.</v>
      </c>
      <c r="Q7" s="5">
        <f>M7</f>
        <v>2</v>
      </c>
      <c r="R7" s="5">
        <f t="shared" si="1"/>
        <v>6</v>
      </c>
    </row>
    <row r="8" spans="1:18" x14ac:dyDescent="0.25">
      <c r="F8" s="43" t="s">
        <v>2</v>
      </c>
      <c r="G8" s="44">
        <v>1</v>
      </c>
      <c r="H8" s="44">
        <v>2</v>
      </c>
      <c r="I8" s="44">
        <v>200</v>
      </c>
      <c r="J8" s="44"/>
      <c r="K8" s="8">
        <v>16</v>
      </c>
      <c r="L8" s="9">
        <v>21</v>
      </c>
      <c r="M8" s="6">
        <v>4</v>
      </c>
      <c r="N8" s="6">
        <v>0</v>
      </c>
      <c r="O8" s="5">
        <f>K8-M8</f>
        <v>12</v>
      </c>
      <c r="P8" s="14">
        <f t="shared" si="0"/>
        <v>21</v>
      </c>
      <c r="Q8" s="5">
        <f t="shared" ref="Q8:Q15" si="2">K8-M8-O8</f>
        <v>0</v>
      </c>
      <c r="R8" s="5">
        <f t="shared" si="1"/>
        <v>0</v>
      </c>
    </row>
    <row r="9" spans="1:18" x14ac:dyDescent="0.25">
      <c r="F9" s="43" t="s">
        <v>2</v>
      </c>
      <c r="G9" s="44">
        <v>2</v>
      </c>
      <c r="H9" s="44">
        <v>1</v>
      </c>
      <c r="I9" s="44">
        <v>200</v>
      </c>
      <c r="J9" s="44"/>
      <c r="K9" s="26" t="s">
        <v>21</v>
      </c>
      <c r="L9" s="27" t="s">
        <v>21</v>
      </c>
      <c r="M9" s="6">
        <v>4</v>
      </c>
      <c r="N9" s="6">
        <v>7</v>
      </c>
      <c r="O9" s="14" t="s">
        <v>21</v>
      </c>
      <c r="P9" s="14" t="str">
        <f t="shared" si="0"/>
        <v>.</v>
      </c>
      <c r="Q9" s="5">
        <f t="shared" si="0"/>
        <v>4</v>
      </c>
      <c r="R9" s="5">
        <f t="shared" si="1"/>
        <v>7</v>
      </c>
    </row>
    <row r="10" spans="1:18" x14ac:dyDescent="0.25">
      <c r="F10" s="43" t="s">
        <v>2</v>
      </c>
      <c r="G10" s="44">
        <v>3</v>
      </c>
      <c r="H10" s="44">
        <v>1</v>
      </c>
      <c r="I10" s="44">
        <v>200</v>
      </c>
      <c r="J10" s="44"/>
      <c r="K10" s="26" t="s">
        <v>21</v>
      </c>
      <c r="L10" s="27" t="s">
        <v>21</v>
      </c>
      <c r="M10" s="6">
        <v>4</v>
      </c>
      <c r="N10" s="6">
        <v>7</v>
      </c>
      <c r="O10" s="14" t="s">
        <v>21</v>
      </c>
      <c r="P10" s="14" t="str">
        <f t="shared" si="0"/>
        <v>.</v>
      </c>
      <c r="Q10" s="5">
        <f t="shared" si="0"/>
        <v>4</v>
      </c>
      <c r="R10" s="5">
        <f t="shared" si="1"/>
        <v>7</v>
      </c>
    </row>
    <row r="11" spans="1:18" x14ac:dyDescent="0.25">
      <c r="F11" s="43" t="s">
        <v>2</v>
      </c>
      <c r="G11" s="44">
        <v>4</v>
      </c>
      <c r="H11" s="44">
        <v>1</v>
      </c>
      <c r="I11" s="44">
        <v>200</v>
      </c>
      <c r="J11" s="44"/>
      <c r="K11" s="26" t="s">
        <v>21</v>
      </c>
      <c r="L11" s="27" t="s">
        <v>21</v>
      </c>
      <c r="M11" s="6">
        <v>4</v>
      </c>
      <c r="N11" s="6">
        <v>7</v>
      </c>
      <c r="O11" s="14" t="s">
        <v>21</v>
      </c>
      <c r="P11" s="14" t="str">
        <f t="shared" si="0"/>
        <v>.</v>
      </c>
      <c r="Q11" s="5">
        <f t="shared" si="0"/>
        <v>4</v>
      </c>
      <c r="R11" s="5">
        <f t="shared" si="1"/>
        <v>7</v>
      </c>
    </row>
    <row r="12" spans="1:18" x14ac:dyDescent="0.25">
      <c r="F12" s="32" t="s">
        <v>3</v>
      </c>
      <c r="G12" s="33">
        <v>1</v>
      </c>
      <c r="H12" s="33">
        <v>2</v>
      </c>
      <c r="I12" s="33">
        <v>200</v>
      </c>
      <c r="J12" s="33"/>
      <c r="K12" s="8">
        <v>14</v>
      </c>
      <c r="L12" s="25">
        <v>5</v>
      </c>
      <c r="M12" s="6">
        <v>7</v>
      </c>
      <c r="N12" s="6">
        <v>0</v>
      </c>
      <c r="O12" s="5">
        <f>K12-M12</f>
        <v>7</v>
      </c>
      <c r="P12" s="14">
        <f t="shared" si="0"/>
        <v>5</v>
      </c>
      <c r="Q12" s="5">
        <f t="shared" si="2"/>
        <v>0</v>
      </c>
      <c r="R12" s="5">
        <f t="shared" si="1"/>
        <v>0</v>
      </c>
    </row>
    <row r="13" spans="1:18" x14ac:dyDescent="0.25">
      <c r="F13" s="32" t="s">
        <v>3</v>
      </c>
      <c r="G13" s="33">
        <v>2</v>
      </c>
      <c r="H13" s="33">
        <v>1</v>
      </c>
      <c r="I13" s="33">
        <v>200</v>
      </c>
      <c r="J13" s="33"/>
      <c r="K13" s="26" t="s">
        <v>21</v>
      </c>
      <c r="L13" s="27" t="s">
        <v>21</v>
      </c>
      <c r="M13" s="6">
        <v>7</v>
      </c>
      <c r="N13" s="6">
        <v>5</v>
      </c>
      <c r="O13" s="14" t="s">
        <v>21</v>
      </c>
      <c r="P13" s="14" t="str">
        <f t="shared" si="0"/>
        <v>.</v>
      </c>
      <c r="Q13" s="5">
        <f>M13</f>
        <v>7</v>
      </c>
      <c r="R13" s="5">
        <f t="shared" si="1"/>
        <v>5</v>
      </c>
    </row>
    <row r="14" spans="1:18" x14ac:dyDescent="0.25">
      <c r="F14" s="41" t="s">
        <v>4</v>
      </c>
      <c r="G14" s="42">
        <v>1</v>
      </c>
      <c r="H14" s="42">
        <v>2</v>
      </c>
      <c r="I14" s="42">
        <v>100</v>
      </c>
      <c r="J14" s="42"/>
      <c r="K14" s="8">
        <v>2</v>
      </c>
      <c r="L14" s="9">
        <v>0</v>
      </c>
      <c r="M14" s="6">
        <v>2</v>
      </c>
      <c r="N14" s="6">
        <v>0</v>
      </c>
      <c r="O14" s="5">
        <f t="shared" ref="O14:O15" si="3">K14-M14</f>
        <v>0</v>
      </c>
      <c r="P14" s="14">
        <f t="shared" si="0"/>
        <v>0</v>
      </c>
      <c r="Q14" s="5">
        <f t="shared" si="2"/>
        <v>0</v>
      </c>
      <c r="R14" s="5">
        <f t="shared" si="1"/>
        <v>0</v>
      </c>
    </row>
    <row r="15" spans="1:18" x14ac:dyDescent="0.25">
      <c r="F15" s="35" t="s">
        <v>5</v>
      </c>
      <c r="G15" s="36">
        <v>1</v>
      </c>
      <c r="H15" s="36">
        <v>2</v>
      </c>
      <c r="I15" s="36">
        <v>200</v>
      </c>
      <c r="J15" s="36"/>
      <c r="K15" s="8">
        <v>5</v>
      </c>
      <c r="L15" s="25">
        <v>0</v>
      </c>
      <c r="M15" s="6">
        <v>2.5</v>
      </c>
      <c r="N15" s="6">
        <v>0</v>
      </c>
      <c r="O15" s="5">
        <f t="shared" si="3"/>
        <v>2.5</v>
      </c>
      <c r="P15" s="14">
        <f t="shared" si="0"/>
        <v>0</v>
      </c>
      <c r="Q15" s="5">
        <f t="shared" si="2"/>
        <v>0</v>
      </c>
      <c r="R15" s="5">
        <f t="shared" si="1"/>
        <v>0</v>
      </c>
    </row>
    <row r="16" spans="1:18" ht="15.75" thickBot="1" x14ac:dyDescent="0.3">
      <c r="F16" s="37" t="s">
        <v>5</v>
      </c>
      <c r="G16" s="38">
        <v>2</v>
      </c>
      <c r="H16" s="38">
        <v>2</v>
      </c>
      <c r="I16" s="38">
        <v>200</v>
      </c>
      <c r="J16" s="38"/>
      <c r="K16" s="28" t="s">
        <v>21</v>
      </c>
      <c r="L16" s="29" t="s">
        <v>21</v>
      </c>
      <c r="M16" s="6">
        <v>2.5</v>
      </c>
      <c r="N16" s="6">
        <v>0</v>
      </c>
      <c r="O16" s="14" t="s">
        <v>21</v>
      </c>
      <c r="P16" s="14" t="str">
        <f t="shared" si="0"/>
        <v>.</v>
      </c>
      <c r="Q16" s="5">
        <f>M16</f>
        <v>2.5</v>
      </c>
      <c r="R16" s="5">
        <f t="shared" si="1"/>
        <v>0</v>
      </c>
    </row>
    <row r="17" spans="2:18" x14ac:dyDescent="0.25">
      <c r="F17" s="8" t="s">
        <v>33</v>
      </c>
      <c r="G17" s="8"/>
      <c r="H17" s="8"/>
      <c r="I17" s="8"/>
      <c r="J17" s="8"/>
      <c r="K17" s="8">
        <f t="shared" ref="K17:R17" si="4">SUM(K5:K16)</f>
        <v>43</v>
      </c>
      <c r="L17" s="8">
        <f t="shared" si="4"/>
        <v>32</v>
      </c>
      <c r="M17" s="8">
        <f t="shared" si="4"/>
        <v>43</v>
      </c>
      <c r="N17" s="8">
        <f t="shared" si="4"/>
        <v>32</v>
      </c>
      <c r="O17" s="8">
        <f t="shared" si="4"/>
        <v>25.5</v>
      </c>
      <c r="P17" s="8">
        <f t="shared" si="4"/>
        <v>32</v>
      </c>
      <c r="Q17" s="8">
        <f t="shared" si="4"/>
        <v>25.5</v>
      </c>
      <c r="R17" s="8">
        <f t="shared" si="4"/>
        <v>32</v>
      </c>
    </row>
    <row r="18" spans="2:18" x14ac:dyDescent="0.25">
      <c r="J18" s="8"/>
    </row>
    <row r="19" spans="2:18" x14ac:dyDescent="0.25">
      <c r="K19" s="2" t="s">
        <v>6</v>
      </c>
      <c r="L19" s="18"/>
      <c r="M19" s="15" t="s">
        <v>7</v>
      </c>
      <c r="N19" s="3"/>
      <c r="O19" s="2" t="s">
        <v>23</v>
      </c>
      <c r="P19" s="3"/>
      <c r="Q19" s="2" t="s">
        <v>22</v>
      </c>
      <c r="R19" s="3"/>
    </row>
    <row r="20" spans="2:18" x14ac:dyDescent="0.25">
      <c r="F20" s="31" t="s">
        <v>26</v>
      </c>
      <c r="G20" s="31"/>
      <c r="H20" s="31"/>
      <c r="I20" t="s">
        <v>15</v>
      </c>
      <c r="J20" t="s">
        <v>16</v>
      </c>
      <c r="K20" s="21" t="s">
        <v>8</v>
      </c>
      <c r="L20" s="22" t="s">
        <v>9</v>
      </c>
      <c r="M20" s="4" t="s">
        <v>8</v>
      </c>
      <c r="N20" s="4" t="s">
        <v>9</v>
      </c>
      <c r="O20" s="4" t="s">
        <v>8</v>
      </c>
      <c r="P20" s="4" t="s">
        <v>9</v>
      </c>
      <c r="Q20" s="4" t="s">
        <v>8</v>
      </c>
      <c r="R20" s="4" t="s">
        <v>9</v>
      </c>
    </row>
    <row r="21" spans="2:18" x14ac:dyDescent="0.25">
      <c r="F21" s="1" t="s">
        <v>1</v>
      </c>
      <c r="G21" s="1">
        <v>3</v>
      </c>
      <c r="H21" s="1">
        <v>1</v>
      </c>
      <c r="J21">
        <f>I7</f>
        <v>300</v>
      </c>
      <c r="M21">
        <f>M7</f>
        <v>2</v>
      </c>
      <c r="N21">
        <f>N7</f>
        <v>6</v>
      </c>
      <c r="O21"/>
      <c r="P21"/>
      <c r="Q21">
        <f>Q7</f>
        <v>2</v>
      </c>
      <c r="R21">
        <f>R7</f>
        <v>6</v>
      </c>
    </row>
    <row r="22" spans="2:18" x14ac:dyDescent="0.25">
      <c r="B22" t="s">
        <v>35</v>
      </c>
      <c r="F22" s="45" t="s">
        <v>2</v>
      </c>
      <c r="G22" s="45">
        <v>2</v>
      </c>
      <c r="H22" s="45">
        <v>1</v>
      </c>
      <c r="J22">
        <f>I9</f>
        <v>200</v>
      </c>
      <c r="M22">
        <f t="shared" ref="M22:N24" si="5">M9</f>
        <v>4</v>
      </c>
      <c r="N22">
        <f t="shared" si="5"/>
        <v>7</v>
      </c>
      <c r="O22"/>
      <c r="P22"/>
      <c r="Q22">
        <f t="shared" ref="Q22:R24" si="6">Q9</f>
        <v>4</v>
      </c>
      <c r="R22">
        <f t="shared" si="6"/>
        <v>7</v>
      </c>
    </row>
    <row r="23" spans="2:18" x14ac:dyDescent="0.25">
      <c r="B23" t="s">
        <v>36</v>
      </c>
      <c r="F23" s="45" t="s">
        <v>2</v>
      </c>
      <c r="G23" s="45">
        <v>3</v>
      </c>
      <c r="H23" s="45">
        <v>1</v>
      </c>
      <c r="J23">
        <f>I10</f>
        <v>200</v>
      </c>
      <c r="M23">
        <f t="shared" si="5"/>
        <v>4</v>
      </c>
      <c r="N23">
        <f t="shared" si="5"/>
        <v>7</v>
      </c>
      <c r="O23"/>
      <c r="P23"/>
      <c r="Q23">
        <f t="shared" si="6"/>
        <v>4</v>
      </c>
      <c r="R23">
        <f t="shared" si="6"/>
        <v>7</v>
      </c>
    </row>
    <row r="24" spans="2:18" x14ac:dyDescent="0.25">
      <c r="B24" t="s">
        <v>37</v>
      </c>
      <c r="F24" s="45" t="s">
        <v>2</v>
      </c>
      <c r="G24" s="45">
        <v>4</v>
      </c>
      <c r="H24" s="45">
        <v>1</v>
      </c>
      <c r="J24">
        <f>I11</f>
        <v>200</v>
      </c>
      <c r="M24">
        <f t="shared" si="5"/>
        <v>4</v>
      </c>
      <c r="N24">
        <f t="shared" si="5"/>
        <v>7</v>
      </c>
      <c r="O24"/>
      <c r="P24"/>
      <c r="Q24">
        <f t="shared" si="6"/>
        <v>4</v>
      </c>
      <c r="R24">
        <f t="shared" si="6"/>
        <v>7</v>
      </c>
    </row>
    <row r="25" spans="2:18" x14ac:dyDescent="0.25">
      <c r="F25" s="34" t="s">
        <v>3</v>
      </c>
      <c r="G25" s="34">
        <v>2</v>
      </c>
      <c r="H25" s="34">
        <v>1</v>
      </c>
      <c r="J25">
        <f>I13</f>
        <v>200</v>
      </c>
      <c r="M25">
        <f>M13</f>
        <v>7</v>
      </c>
      <c r="N25">
        <f>N13</f>
        <v>5</v>
      </c>
      <c r="O25"/>
      <c r="P25"/>
      <c r="Q25">
        <f>Q13</f>
        <v>7</v>
      </c>
      <c r="R25">
        <f>R13</f>
        <v>5</v>
      </c>
    </row>
    <row r="26" spans="2:18" x14ac:dyDescent="0.25">
      <c r="B26" t="s">
        <v>38</v>
      </c>
      <c r="F26" s="1" t="s">
        <v>1</v>
      </c>
      <c r="G26" s="1">
        <v>1</v>
      </c>
      <c r="H26" s="1">
        <v>2</v>
      </c>
      <c r="I26">
        <f>I5</f>
        <v>300</v>
      </c>
      <c r="J26">
        <f t="shared" ref="J26:J31" si="7">I26</f>
        <v>300</v>
      </c>
      <c r="K26">
        <f t="shared" ref="K26:R26" si="8">K5</f>
        <v>6</v>
      </c>
      <c r="L26">
        <f t="shared" si="8"/>
        <v>6</v>
      </c>
      <c r="M26">
        <f t="shared" si="8"/>
        <v>2</v>
      </c>
      <c r="N26">
        <f t="shared" si="8"/>
        <v>0</v>
      </c>
      <c r="O26">
        <f t="shared" si="8"/>
        <v>4</v>
      </c>
      <c r="P26">
        <f t="shared" si="8"/>
        <v>6</v>
      </c>
      <c r="Q26">
        <f t="shared" si="8"/>
        <v>0</v>
      </c>
      <c r="R26">
        <f t="shared" si="8"/>
        <v>0</v>
      </c>
    </row>
    <row r="27" spans="2:18" x14ac:dyDescent="0.25">
      <c r="B27" t="s">
        <v>39</v>
      </c>
      <c r="F27" s="1" t="s">
        <v>1</v>
      </c>
      <c r="G27" s="1">
        <v>2</v>
      </c>
      <c r="H27" s="1">
        <v>2</v>
      </c>
      <c r="J27">
        <f>I6</f>
        <v>300</v>
      </c>
      <c r="M27">
        <f>M6</f>
        <v>2</v>
      </c>
      <c r="N27">
        <f>N6</f>
        <v>0</v>
      </c>
      <c r="O27"/>
      <c r="P27"/>
      <c r="Q27">
        <f>Q6</f>
        <v>2</v>
      </c>
      <c r="R27">
        <f>R6</f>
        <v>0</v>
      </c>
    </row>
    <row r="28" spans="2:18" x14ac:dyDescent="0.25">
      <c r="B28" t="s">
        <v>40</v>
      </c>
      <c r="F28" s="45" t="s">
        <v>2</v>
      </c>
      <c r="G28" s="45">
        <v>1</v>
      </c>
      <c r="H28" s="45">
        <v>2</v>
      </c>
      <c r="I28">
        <f>I8</f>
        <v>200</v>
      </c>
      <c r="J28">
        <f t="shared" si="7"/>
        <v>200</v>
      </c>
      <c r="K28">
        <f t="shared" ref="K28:R28" si="9">K8</f>
        <v>16</v>
      </c>
      <c r="L28">
        <f t="shared" si="9"/>
        <v>21</v>
      </c>
      <c r="M28">
        <f t="shared" si="9"/>
        <v>4</v>
      </c>
      <c r="N28">
        <f t="shared" si="9"/>
        <v>0</v>
      </c>
      <c r="O28">
        <f t="shared" si="9"/>
        <v>12</v>
      </c>
      <c r="P28">
        <f t="shared" si="9"/>
        <v>21</v>
      </c>
      <c r="Q28">
        <f t="shared" si="9"/>
        <v>0</v>
      </c>
      <c r="R28">
        <f t="shared" si="9"/>
        <v>0</v>
      </c>
    </row>
    <row r="29" spans="2:18" x14ac:dyDescent="0.25">
      <c r="F29" s="34" t="s">
        <v>3</v>
      </c>
      <c r="G29" s="34">
        <v>1</v>
      </c>
      <c r="H29" s="34">
        <v>2</v>
      </c>
      <c r="I29">
        <f>I12</f>
        <v>200</v>
      </c>
      <c r="J29">
        <f t="shared" si="7"/>
        <v>200</v>
      </c>
      <c r="K29">
        <f t="shared" ref="K29:R29" si="10">K12</f>
        <v>14</v>
      </c>
      <c r="L29">
        <f t="shared" si="10"/>
        <v>5</v>
      </c>
      <c r="M29">
        <f t="shared" si="10"/>
        <v>7</v>
      </c>
      <c r="N29">
        <f t="shared" si="10"/>
        <v>0</v>
      </c>
      <c r="O29">
        <f t="shared" si="10"/>
        <v>7</v>
      </c>
      <c r="P29">
        <f t="shared" si="10"/>
        <v>5</v>
      </c>
      <c r="Q29">
        <f t="shared" si="10"/>
        <v>0</v>
      </c>
      <c r="R29">
        <f t="shared" si="10"/>
        <v>0</v>
      </c>
    </row>
    <row r="30" spans="2:18" x14ac:dyDescent="0.25">
      <c r="F30" s="40" t="s">
        <v>4</v>
      </c>
      <c r="G30" s="40">
        <v>1</v>
      </c>
      <c r="H30" s="40">
        <v>2</v>
      </c>
      <c r="I30">
        <f t="shared" ref="I30:R32" si="11">I14</f>
        <v>100</v>
      </c>
      <c r="J30">
        <f t="shared" si="7"/>
        <v>100</v>
      </c>
      <c r="K30">
        <f t="shared" si="11"/>
        <v>2</v>
      </c>
      <c r="L30">
        <f t="shared" si="11"/>
        <v>0</v>
      </c>
      <c r="M30">
        <f t="shared" si="11"/>
        <v>2</v>
      </c>
      <c r="N30">
        <f t="shared" si="11"/>
        <v>0</v>
      </c>
      <c r="O30">
        <f t="shared" si="11"/>
        <v>0</v>
      </c>
      <c r="P30">
        <f t="shared" si="11"/>
        <v>0</v>
      </c>
      <c r="Q30">
        <f t="shared" si="11"/>
        <v>0</v>
      </c>
      <c r="R30">
        <f t="shared" si="11"/>
        <v>0</v>
      </c>
    </row>
    <row r="31" spans="2:18" x14ac:dyDescent="0.25">
      <c r="F31" s="39" t="s">
        <v>5</v>
      </c>
      <c r="G31" s="39">
        <v>1</v>
      </c>
      <c r="H31" s="39">
        <v>2</v>
      </c>
      <c r="I31">
        <f t="shared" si="11"/>
        <v>200</v>
      </c>
      <c r="J31">
        <f t="shared" si="7"/>
        <v>200</v>
      </c>
      <c r="K31">
        <f t="shared" si="11"/>
        <v>5</v>
      </c>
      <c r="L31">
        <f t="shared" si="11"/>
        <v>0</v>
      </c>
      <c r="M31">
        <f t="shared" si="11"/>
        <v>2.5</v>
      </c>
      <c r="N31">
        <f t="shared" si="11"/>
        <v>0</v>
      </c>
      <c r="O31">
        <f t="shared" si="11"/>
        <v>2.5</v>
      </c>
      <c r="P31">
        <f t="shared" si="11"/>
        <v>0</v>
      </c>
      <c r="Q31">
        <f t="shared" si="11"/>
        <v>0</v>
      </c>
      <c r="R31">
        <f t="shared" si="11"/>
        <v>0</v>
      </c>
    </row>
    <row r="32" spans="2:18" x14ac:dyDescent="0.25">
      <c r="F32" s="39" t="s">
        <v>5</v>
      </c>
      <c r="G32" s="39">
        <v>2</v>
      </c>
      <c r="H32" s="39">
        <v>2</v>
      </c>
      <c r="J32">
        <f>I16</f>
        <v>200</v>
      </c>
      <c r="M32">
        <f t="shared" si="11"/>
        <v>2.5</v>
      </c>
      <c r="N32">
        <f t="shared" si="11"/>
        <v>0</v>
      </c>
      <c r="O32"/>
      <c r="P32"/>
      <c r="Q32">
        <f t="shared" si="11"/>
        <v>2.5</v>
      </c>
      <c r="R32">
        <f t="shared" si="11"/>
        <v>0</v>
      </c>
    </row>
    <row r="33" spans="6:20" x14ac:dyDescent="0.25">
      <c r="F33" s="62" t="s">
        <v>27</v>
      </c>
      <c r="G33" s="47"/>
      <c r="H33" s="47"/>
      <c r="I33" s="47"/>
      <c r="J33" s="63">
        <v>1</v>
      </c>
      <c r="K33" s="47">
        <v>0</v>
      </c>
      <c r="L33" s="47">
        <v>0</v>
      </c>
      <c r="M33" s="64">
        <f>SUMPRODUCT(M21:M25,$J$21:$J$25)/SUM($J$21:$J$25)</f>
        <v>4</v>
      </c>
      <c r="N33" s="64">
        <f>SUMPRODUCT(N21:N25,$J$21:$J$25)/SUM($J$21:$J$25)</f>
        <v>6.3636363636363633</v>
      </c>
      <c r="O33" s="47">
        <v>0</v>
      </c>
      <c r="P33" s="47">
        <v>0</v>
      </c>
      <c r="Q33" s="64">
        <f>SUMPRODUCT(Q21:Q25,$J$21:$J$25)/SUM($J$21:$J$25)</f>
        <v>4</v>
      </c>
      <c r="R33" s="65">
        <f>SUMPRODUCT(R21:R25,$J$21:$J$25)/SUM($J$21:$J$25)</f>
        <v>6.3636363636363633</v>
      </c>
    </row>
    <row r="34" spans="6:20" x14ac:dyDescent="0.25">
      <c r="F34" s="48" t="s">
        <v>29</v>
      </c>
      <c r="G34" s="49"/>
      <c r="H34" s="49"/>
      <c r="I34" s="49"/>
      <c r="J34" s="50">
        <v>2</v>
      </c>
      <c r="K34" s="49">
        <f>SUMPRODUCT(K26:K32,$I$26:$I$32)/SUM($I$26:$I$32)</f>
        <v>9</v>
      </c>
      <c r="L34" s="51">
        <f>SUMPRODUCT(L26:L32,$I$26:$I$32)/SUM($I$26:$I$32)</f>
        <v>7</v>
      </c>
      <c r="M34" s="51">
        <f>SUMPRODUCT(M26:M32,$J$26:$J$32)/SUM($J$26:$J$32)</f>
        <v>3.0666666666666669</v>
      </c>
      <c r="N34" s="51">
        <f>SUMPRODUCT(N26:N32,$J$26:$J$32)/SUM($J$26:$J$32)</f>
        <v>0</v>
      </c>
      <c r="O34" s="49">
        <f>SUMPRODUCT(O26:O32,$I$26:$I$32)/SUM($I$26:$I$32)</f>
        <v>5.5</v>
      </c>
      <c r="P34" s="51">
        <f>SUMPRODUCT(P26:P32,$I$26:$I$32)/SUM($I$26:$I$32)</f>
        <v>7</v>
      </c>
      <c r="Q34" s="51">
        <f>SUMPRODUCT(Q26:Q32,$J$26:$J$32)/SUM($J$26:$J$32)</f>
        <v>0.73333333333333328</v>
      </c>
      <c r="R34" s="52">
        <f>SUMPRODUCT(R26:R32,$J$26:$J$32)/SUM($J$26:$J$32)</f>
        <v>0</v>
      </c>
    </row>
    <row r="35" spans="6:20" x14ac:dyDescent="0.25">
      <c r="F35" s="53" t="s">
        <v>31</v>
      </c>
      <c r="G35" s="54"/>
      <c r="H35" s="54"/>
      <c r="I35" s="54"/>
      <c r="J35" s="54"/>
      <c r="K35" s="54">
        <f t="shared" ref="K35:R35" si="12">SUMPRODUCT(K33:K34,$B$4:$B$5)</f>
        <v>13950</v>
      </c>
      <c r="L35" s="54">
        <f t="shared" si="12"/>
        <v>10850</v>
      </c>
      <c r="M35" s="54">
        <f t="shared" si="12"/>
        <v>8753.3333333333339</v>
      </c>
      <c r="N35" s="54">
        <f t="shared" si="12"/>
        <v>6363.6363636363631</v>
      </c>
      <c r="O35" s="54">
        <f t="shared" si="12"/>
        <v>8525</v>
      </c>
      <c r="P35" s="54">
        <f t="shared" si="12"/>
        <v>10850</v>
      </c>
      <c r="Q35" s="54">
        <f t="shared" si="12"/>
        <v>5136.6666666666661</v>
      </c>
      <c r="R35" s="55">
        <f t="shared" si="12"/>
        <v>6363.6363636363631</v>
      </c>
    </row>
    <row r="36" spans="6:20" x14ac:dyDescent="0.25">
      <c r="F36" s="53" t="s">
        <v>28</v>
      </c>
      <c r="G36" s="54"/>
      <c r="H36" s="54"/>
      <c r="I36" s="54"/>
      <c r="J36" s="56"/>
      <c r="K36" s="54">
        <v>1</v>
      </c>
      <c r="L36" s="54">
        <v>1</v>
      </c>
      <c r="M36" s="56">
        <f>K35/M35</f>
        <v>1.5936785986290936</v>
      </c>
      <c r="N36" s="56">
        <f>L35/N35</f>
        <v>1.7050000000000001</v>
      </c>
      <c r="O36" s="54">
        <v>1</v>
      </c>
      <c r="P36" s="54">
        <v>1</v>
      </c>
      <c r="Q36" s="69" t="s">
        <v>34</v>
      </c>
      <c r="R36" s="70" t="s">
        <v>34</v>
      </c>
    </row>
    <row r="37" spans="6:20" x14ac:dyDescent="0.25">
      <c r="F37" s="46" t="s">
        <v>30</v>
      </c>
      <c r="G37" s="47"/>
      <c r="H37" s="47"/>
      <c r="I37" s="47"/>
      <c r="J37" s="47"/>
      <c r="K37" s="66">
        <f>K33</f>
        <v>0</v>
      </c>
      <c r="L37" s="66">
        <f>L33</f>
        <v>0</v>
      </c>
      <c r="M37" s="57">
        <f>M33*M36</f>
        <v>6.3747143945163742</v>
      </c>
      <c r="N37" s="57">
        <f>N33*N36</f>
        <v>10.85</v>
      </c>
      <c r="O37" s="68">
        <f>O33</f>
        <v>0</v>
      </c>
      <c r="P37" s="68">
        <f>P33</f>
        <v>0</v>
      </c>
      <c r="Q37" s="57">
        <f>M37+O37-K37</f>
        <v>6.3747143945163742</v>
      </c>
      <c r="R37" s="58">
        <f t="shared" ref="R37:R38" si="13">N37+P37-L37</f>
        <v>10.85</v>
      </c>
      <c r="S37" s="67"/>
      <c r="T37" s="67"/>
    </row>
    <row r="38" spans="6:20" x14ac:dyDescent="0.25">
      <c r="F38" s="48"/>
      <c r="G38" s="49"/>
      <c r="H38" s="49"/>
      <c r="I38" s="49"/>
      <c r="J38" s="49"/>
      <c r="K38" s="60">
        <f>K34</f>
        <v>9</v>
      </c>
      <c r="L38" s="59">
        <f>L34</f>
        <v>7</v>
      </c>
      <c r="M38" s="59">
        <f>M34*M36</f>
        <v>4.8872810357958869</v>
      </c>
      <c r="N38" s="60">
        <f>N34*N36</f>
        <v>0</v>
      </c>
      <c r="O38" s="60">
        <f>O34</f>
        <v>5.5</v>
      </c>
      <c r="P38" s="60">
        <f>P34</f>
        <v>7</v>
      </c>
      <c r="Q38" s="59">
        <f t="shared" ref="Q38" si="14">M38+O38-K38</f>
        <v>1.3872810357958869</v>
      </c>
      <c r="R38" s="61">
        <f t="shared" si="13"/>
        <v>0</v>
      </c>
      <c r="S38" s="67"/>
      <c r="T38" s="67"/>
    </row>
    <row r="39" spans="6:20" x14ac:dyDescent="0.25">
      <c r="F39" s="53" t="s">
        <v>32</v>
      </c>
      <c r="G39" s="54"/>
      <c r="H39" s="54"/>
      <c r="I39" s="54"/>
      <c r="J39" s="54"/>
      <c r="K39" s="54">
        <f t="shared" ref="K39:R39" si="15">SUMPRODUCT(K37:K38,$B$4:$B$5)</f>
        <v>13950</v>
      </c>
      <c r="L39" s="54">
        <f t="shared" si="15"/>
        <v>10850</v>
      </c>
      <c r="M39" s="54">
        <f t="shared" si="15"/>
        <v>13950</v>
      </c>
      <c r="N39" s="54">
        <f t="shared" si="15"/>
        <v>10850</v>
      </c>
      <c r="O39" s="54">
        <f t="shared" si="15"/>
        <v>8525</v>
      </c>
      <c r="P39" s="54">
        <f t="shared" si="15"/>
        <v>10850</v>
      </c>
      <c r="Q39" s="54">
        <f t="shared" si="15"/>
        <v>8525</v>
      </c>
      <c r="R39" s="55">
        <f t="shared" si="15"/>
        <v>10850</v>
      </c>
    </row>
    <row r="40" spans="6:20" x14ac:dyDescent="0.25">
      <c r="M40"/>
      <c r="N40"/>
      <c r="O40"/>
      <c r="P40"/>
      <c r="Q40"/>
      <c r="R40"/>
    </row>
    <row r="41" spans="6:20" x14ac:dyDescent="0.25">
      <c r="M41"/>
      <c r="N41"/>
      <c r="O41"/>
      <c r="P41"/>
      <c r="Q41"/>
      <c r="R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70" zoomScaleNormal="70" workbookViewId="0">
      <selection activeCell="A7" sqref="A7"/>
    </sheetView>
  </sheetViews>
  <sheetFormatPr defaultRowHeight="15" x14ac:dyDescent="0.25"/>
  <cols>
    <col min="5" max="5" width="2.7109375" customWidth="1"/>
    <col min="13" max="18" width="9.140625" style="5"/>
    <col min="19" max="19" width="21.5703125" bestFit="1" customWidth="1"/>
    <col min="20" max="23" width="12.7109375" customWidth="1"/>
  </cols>
  <sheetData>
    <row r="1" spans="1:18" ht="15.75" thickBot="1" x14ac:dyDescent="0.3">
      <c r="M1"/>
      <c r="N1"/>
      <c r="O1"/>
      <c r="P1"/>
      <c r="Q1"/>
      <c r="R1"/>
    </row>
    <row r="2" spans="1:18" x14ac:dyDescent="0.25">
      <c r="A2" s="30" t="s">
        <v>24</v>
      </c>
      <c r="B2" s="16"/>
      <c r="C2" s="16"/>
      <c r="D2" s="17"/>
      <c r="F2" s="30" t="s">
        <v>20</v>
      </c>
      <c r="G2" s="16"/>
      <c r="H2" s="16"/>
      <c r="I2" s="16"/>
      <c r="J2" s="16"/>
      <c r="K2" s="16"/>
      <c r="L2" s="17"/>
      <c r="M2" s="15" t="s">
        <v>25</v>
      </c>
      <c r="N2" s="15"/>
      <c r="O2" s="15"/>
      <c r="P2" s="15"/>
      <c r="Q2" s="15"/>
      <c r="R2" s="3"/>
    </row>
    <row r="3" spans="1:18" x14ac:dyDescent="0.25">
      <c r="A3" s="7"/>
      <c r="B3" s="8" t="s">
        <v>12</v>
      </c>
      <c r="C3" s="8" t="s">
        <v>14</v>
      </c>
      <c r="D3" s="9" t="s">
        <v>13</v>
      </c>
      <c r="F3" s="7"/>
      <c r="G3" s="8"/>
      <c r="H3" s="8"/>
      <c r="I3" s="8"/>
      <c r="J3" s="8"/>
      <c r="K3" s="2" t="s">
        <v>6</v>
      </c>
      <c r="L3" s="18"/>
      <c r="M3" s="15" t="s">
        <v>7</v>
      </c>
      <c r="N3" s="3"/>
      <c r="O3" s="2" t="s">
        <v>23</v>
      </c>
      <c r="P3" s="3"/>
      <c r="Q3" s="2" t="s">
        <v>22</v>
      </c>
      <c r="R3" s="3"/>
    </row>
    <row r="4" spans="1:18" x14ac:dyDescent="0.25">
      <c r="A4" s="10" t="s">
        <v>10</v>
      </c>
      <c r="B4" s="8">
        <v>1000</v>
      </c>
      <c r="C4" s="8">
        <v>5</v>
      </c>
      <c r="D4" s="9">
        <f>SUM(I7,I9:I11,I13)</f>
        <v>1100</v>
      </c>
      <c r="F4" s="19" t="s">
        <v>17</v>
      </c>
      <c r="G4" s="20" t="s">
        <v>18</v>
      </c>
      <c r="H4" s="20" t="s">
        <v>0</v>
      </c>
      <c r="I4" s="20" t="s">
        <v>19</v>
      </c>
      <c r="J4" s="20"/>
      <c r="K4" s="21" t="s">
        <v>8</v>
      </c>
      <c r="L4" s="22" t="s">
        <v>9</v>
      </c>
      <c r="M4" s="4" t="s">
        <v>8</v>
      </c>
      <c r="N4" s="4" t="s">
        <v>9</v>
      </c>
      <c r="O4" s="4" t="s">
        <v>8</v>
      </c>
      <c r="P4" s="4" t="s">
        <v>9</v>
      </c>
      <c r="Q4" s="4" t="s">
        <v>8</v>
      </c>
      <c r="R4" s="4" t="s">
        <v>9</v>
      </c>
    </row>
    <row r="5" spans="1:18" ht="15.75" thickBot="1" x14ac:dyDescent="0.3">
      <c r="A5" s="11" t="s">
        <v>11</v>
      </c>
      <c r="B5" s="12">
        <v>1550</v>
      </c>
      <c r="C5" s="12">
        <v>7</v>
      </c>
      <c r="D5" s="13">
        <f>SUM(I5:I16)-D4</f>
        <v>1500</v>
      </c>
      <c r="F5" s="23" t="s">
        <v>1</v>
      </c>
      <c r="G5" s="24">
        <v>1</v>
      </c>
      <c r="H5" s="24">
        <v>2</v>
      </c>
      <c r="I5" s="24">
        <v>300</v>
      </c>
      <c r="J5" s="24"/>
      <c r="K5" s="8">
        <v>6</v>
      </c>
      <c r="L5" s="25">
        <v>6</v>
      </c>
      <c r="M5" s="5">
        <v>3</v>
      </c>
      <c r="N5" s="5">
        <v>0</v>
      </c>
      <c r="O5" s="5">
        <v>4</v>
      </c>
      <c r="P5" s="5">
        <f>L5</f>
        <v>6</v>
      </c>
      <c r="Q5" s="5">
        <v>1</v>
      </c>
      <c r="R5" s="5">
        <f>N5</f>
        <v>0</v>
      </c>
    </row>
    <row r="6" spans="1:18" x14ac:dyDescent="0.25">
      <c r="F6" s="23" t="s">
        <v>1</v>
      </c>
      <c r="G6" s="24">
        <v>2</v>
      </c>
      <c r="H6" s="24">
        <v>2</v>
      </c>
      <c r="I6" s="24">
        <v>300</v>
      </c>
      <c r="J6" s="24"/>
      <c r="K6" s="26">
        <v>3</v>
      </c>
      <c r="L6" s="27">
        <v>2</v>
      </c>
      <c r="M6" s="5">
        <v>3</v>
      </c>
      <c r="N6" s="5">
        <v>0</v>
      </c>
      <c r="O6" s="14">
        <v>2</v>
      </c>
      <c r="P6" s="14">
        <f t="shared" ref="P6:Q16" si="0">L6</f>
        <v>2</v>
      </c>
      <c r="Q6" s="5">
        <v>2</v>
      </c>
      <c r="R6" s="5">
        <f t="shared" ref="R6:R16" si="1">N6</f>
        <v>0</v>
      </c>
    </row>
    <row r="7" spans="1:18" x14ac:dyDescent="0.25">
      <c r="F7" s="23" t="s">
        <v>1</v>
      </c>
      <c r="G7" s="24">
        <v>3</v>
      </c>
      <c r="H7" s="24">
        <v>1</v>
      </c>
      <c r="I7" s="24">
        <v>300</v>
      </c>
      <c r="J7" s="24"/>
      <c r="K7" s="26" t="s">
        <v>21</v>
      </c>
      <c r="L7" s="27" t="s">
        <v>21</v>
      </c>
      <c r="M7" s="5">
        <v>3</v>
      </c>
      <c r="N7" s="5">
        <v>8</v>
      </c>
      <c r="O7" s="14" t="s">
        <v>21</v>
      </c>
      <c r="P7" s="14" t="str">
        <f t="shared" si="0"/>
        <v>.</v>
      </c>
      <c r="Q7" s="5">
        <f>M7</f>
        <v>3</v>
      </c>
      <c r="R7" s="5">
        <f t="shared" si="1"/>
        <v>8</v>
      </c>
    </row>
    <row r="8" spans="1:18" x14ac:dyDescent="0.25">
      <c r="F8" s="43" t="s">
        <v>2</v>
      </c>
      <c r="G8" s="44">
        <v>1</v>
      </c>
      <c r="H8" s="44">
        <v>2</v>
      </c>
      <c r="I8" s="44">
        <v>200</v>
      </c>
      <c r="J8" s="44"/>
      <c r="K8" s="8">
        <v>16</v>
      </c>
      <c r="L8" s="9">
        <v>21</v>
      </c>
      <c r="M8" s="6">
        <v>4</v>
      </c>
      <c r="N8" s="6">
        <v>0</v>
      </c>
      <c r="O8" s="5">
        <f>K8-M8</f>
        <v>12</v>
      </c>
      <c r="P8" s="14">
        <f t="shared" si="0"/>
        <v>21</v>
      </c>
      <c r="Q8" s="5">
        <f t="shared" ref="Q8:Q14" si="2">K8-M8-O8</f>
        <v>0</v>
      </c>
      <c r="R8" s="5">
        <f t="shared" si="1"/>
        <v>0</v>
      </c>
    </row>
    <row r="9" spans="1:18" x14ac:dyDescent="0.25">
      <c r="F9" s="43" t="s">
        <v>2</v>
      </c>
      <c r="G9" s="44">
        <v>2</v>
      </c>
      <c r="H9" s="44">
        <v>1</v>
      </c>
      <c r="I9" s="44">
        <v>200</v>
      </c>
      <c r="J9" s="44"/>
      <c r="K9" s="26" t="s">
        <v>21</v>
      </c>
      <c r="L9" s="27" t="s">
        <v>21</v>
      </c>
      <c r="M9" s="6">
        <v>4</v>
      </c>
      <c r="N9" s="6">
        <v>7</v>
      </c>
      <c r="O9" s="14" t="s">
        <v>21</v>
      </c>
      <c r="P9" s="14" t="str">
        <f t="shared" si="0"/>
        <v>.</v>
      </c>
      <c r="Q9" s="5">
        <f t="shared" si="0"/>
        <v>4</v>
      </c>
      <c r="R9" s="5">
        <f t="shared" si="1"/>
        <v>7</v>
      </c>
    </row>
    <row r="10" spans="1:18" x14ac:dyDescent="0.25">
      <c r="F10" s="43" t="s">
        <v>2</v>
      </c>
      <c r="G10" s="44">
        <v>3</v>
      </c>
      <c r="H10" s="44">
        <v>1</v>
      </c>
      <c r="I10" s="44">
        <v>200</v>
      </c>
      <c r="J10" s="44"/>
      <c r="K10" s="26" t="s">
        <v>21</v>
      </c>
      <c r="L10" s="27" t="s">
        <v>21</v>
      </c>
      <c r="M10" s="6">
        <v>4</v>
      </c>
      <c r="N10" s="6">
        <v>7</v>
      </c>
      <c r="O10" s="14" t="s">
        <v>21</v>
      </c>
      <c r="P10" s="14" t="str">
        <f t="shared" si="0"/>
        <v>.</v>
      </c>
      <c r="Q10" s="5">
        <f t="shared" si="0"/>
        <v>4</v>
      </c>
      <c r="R10" s="5">
        <f t="shared" si="1"/>
        <v>7</v>
      </c>
    </row>
    <row r="11" spans="1:18" x14ac:dyDescent="0.25">
      <c r="F11" s="43" t="s">
        <v>2</v>
      </c>
      <c r="G11" s="44">
        <v>4</v>
      </c>
      <c r="H11" s="44">
        <v>1</v>
      </c>
      <c r="I11" s="44">
        <v>200</v>
      </c>
      <c r="J11" s="44"/>
      <c r="K11" s="26" t="s">
        <v>21</v>
      </c>
      <c r="L11" s="27" t="s">
        <v>21</v>
      </c>
      <c r="M11" s="6">
        <v>4</v>
      </c>
      <c r="N11" s="6">
        <v>7</v>
      </c>
      <c r="O11" s="14" t="s">
        <v>21</v>
      </c>
      <c r="P11" s="14" t="str">
        <f t="shared" si="0"/>
        <v>.</v>
      </c>
      <c r="Q11" s="5">
        <f t="shared" si="0"/>
        <v>4</v>
      </c>
      <c r="R11" s="5">
        <f t="shared" si="1"/>
        <v>7</v>
      </c>
    </row>
    <row r="12" spans="1:18" x14ac:dyDescent="0.25">
      <c r="F12" s="32" t="s">
        <v>3</v>
      </c>
      <c r="G12" s="33">
        <v>1</v>
      </c>
      <c r="H12" s="33">
        <v>2</v>
      </c>
      <c r="I12" s="33">
        <v>200</v>
      </c>
      <c r="J12" s="33"/>
      <c r="K12" s="8">
        <v>14</v>
      </c>
      <c r="L12" s="25">
        <v>5</v>
      </c>
      <c r="M12" s="6">
        <v>7</v>
      </c>
      <c r="N12" s="6">
        <v>0</v>
      </c>
      <c r="O12" s="5">
        <f>K12-M12</f>
        <v>7</v>
      </c>
      <c r="P12" s="14">
        <f t="shared" si="0"/>
        <v>5</v>
      </c>
      <c r="Q12" s="5">
        <f t="shared" si="2"/>
        <v>0</v>
      </c>
      <c r="R12" s="5">
        <f t="shared" si="1"/>
        <v>0</v>
      </c>
    </row>
    <row r="13" spans="1:18" x14ac:dyDescent="0.25">
      <c r="F13" s="32" t="s">
        <v>3</v>
      </c>
      <c r="G13" s="33">
        <v>2</v>
      </c>
      <c r="H13" s="33">
        <v>1</v>
      </c>
      <c r="I13" s="33">
        <v>200</v>
      </c>
      <c r="J13" s="33"/>
      <c r="K13" s="26" t="s">
        <v>21</v>
      </c>
      <c r="L13" s="27" t="s">
        <v>21</v>
      </c>
      <c r="M13" s="6">
        <v>7</v>
      </c>
      <c r="N13" s="6">
        <v>5</v>
      </c>
      <c r="O13" s="14" t="s">
        <v>21</v>
      </c>
      <c r="P13" s="14" t="str">
        <f t="shared" si="0"/>
        <v>.</v>
      </c>
      <c r="Q13" s="5">
        <f>M13</f>
        <v>7</v>
      </c>
      <c r="R13" s="5">
        <f t="shared" si="1"/>
        <v>5</v>
      </c>
    </row>
    <row r="14" spans="1:18" x14ac:dyDescent="0.25">
      <c r="F14" s="41" t="s">
        <v>4</v>
      </c>
      <c r="G14" s="42">
        <v>1</v>
      </c>
      <c r="H14" s="42">
        <v>2</v>
      </c>
      <c r="I14" s="42">
        <v>100</v>
      </c>
      <c r="J14" s="42"/>
      <c r="K14" s="8">
        <v>2</v>
      </c>
      <c r="L14" s="9">
        <v>0</v>
      </c>
      <c r="M14" s="6">
        <v>2</v>
      </c>
      <c r="N14" s="6">
        <v>0</v>
      </c>
      <c r="O14" s="5">
        <f t="shared" ref="O14" si="3">K14-M14</f>
        <v>0</v>
      </c>
      <c r="P14" s="14">
        <f t="shared" si="0"/>
        <v>0</v>
      </c>
      <c r="Q14" s="5">
        <f t="shared" si="2"/>
        <v>0</v>
      </c>
      <c r="R14" s="5">
        <f t="shared" si="1"/>
        <v>0</v>
      </c>
    </row>
    <row r="15" spans="1:18" x14ac:dyDescent="0.25">
      <c r="F15" s="35" t="s">
        <v>5</v>
      </c>
      <c r="G15" s="36">
        <v>1</v>
      </c>
      <c r="H15" s="36">
        <v>2</v>
      </c>
      <c r="I15" s="36">
        <v>200</v>
      </c>
      <c r="J15" s="36"/>
      <c r="K15" s="8">
        <v>5</v>
      </c>
      <c r="L15" s="25">
        <v>0</v>
      </c>
      <c r="M15" s="6">
        <v>4</v>
      </c>
      <c r="N15" s="6">
        <v>0</v>
      </c>
      <c r="O15" s="5">
        <v>2.5</v>
      </c>
      <c r="P15" s="14">
        <f t="shared" si="0"/>
        <v>0</v>
      </c>
      <c r="Q15" s="5">
        <v>1.5</v>
      </c>
      <c r="R15" s="5">
        <f t="shared" si="1"/>
        <v>0</v>
      </c>
    </row>
    <row r="16" spans="1:18" ht="15.75" thickBot="1" x14ac:dyDescent="0.3">
      <c r="F16" s="37" t="s">
        <v>5</v>
      </c>
      <c r="G16" s="38">
        <v>2</v>
      </c>
      <c r="H16" s="38">
        <v>2</v>
      </c>
      <c r="I16" s="38">
        <v>200</v>
      </c>
      <c r="J16" s="38"/>
      <c r="K16" s="28">
        <v>3</v>
      </c>
      <c r="L16" s="29">
        <v>0</v>
      </c>
      <c r="M16" s="6">
        <v>4</v>
      </c>
      <c r="N16" s="6">
        <v>0</v>
      </c>
      <c r="O16" s="14">
        <v>1.5</v>
      </c>
      <c r="P16" s="14">
        <f t="shared" si="0"/>
        <v>0</v>
      </c>
      <c r="Q16" s="5">
        <v>2.5</v>
      </c>
      <c r="R16" s="5">
        <f t="shared" si="1"/>
        <v>0</v>
      </c>
    </row>
    <row r="17" spans="2:18" x14ac:dyDescent="0.25">
      <c r="F17" s="8" t="s">
        <v>33</v>
      </c>
      <c r="G17" s="8"/>
      <c r="H17" s="8"/>
      <c r="I17" s="8"/>
      <c r="J17" s="8"/>
      <c r="K17" s="8">
        <f t="shared" ref="K17:R17" si="4">SUM(K5:K16)</f>
        <v>49</v>
      </c>
      <c r="L17" s="8">
        <f t="shared" si="4"/>
        <v>34</v>
      </c>
      <c r="M17" s="8">
        <f t="shared" si="4"/>
        <v>49</v>
      </c>
      <c r="N17" s="8">
        <f t="shared" si="4"/>
        <v>34</v>
      </c>
      <c r="O17" s="8">
        <f t="shared" si="4"/>
        <v>29</v>
      </c>
      <c r="P17" s="8">
        <f t="shared" si="4"/>
        <v>34</v>
      </c>
      <c r="Q17" s="8">
        <f t="shared" si="4"/>
        <v>29</v>
      </c>
      <c r="R17" s="8">
        <f t="shared" si="4"/>
        <v>34</v>
      </c>
    </row>
    <row r="18" spans="2:18" x14ac:dyDescent="0.25">
      <c r="J18" s="8"/>
    </row>
    <row r="19" spans="2:18" x14ac:dyDescent="0.25">
      <c r="K19" s="2" t="s">
        <v>6</v>
      </c>
      <c r="L19" s="18"/>
      <c r="M19" s="15" t="s">
        <v>7</v>
      </c>
      <c r="N19" s="3"/>
      <c r="O19" s="2" t="s">
        <v>23</v>
      </c>
      <c r="P19" s="3"/>
      <c r="Q19" s="2" t="s">
        <v>22</v>
      </c>
      <c r="R19" s="3"/>
    </row>
    <row r="20" spans="2:18" x14ac:dyDescent="0.25">
      <c r="F20" s="31" t="s">
        <v>26</v>
      </c>
      <c r="G20" s="31"/>
      <c r="H20" s="31"/>
      <c r="I20" t="s">
        <v>15</v>
      </c>
      <c r="J20" t="s">
        <v>16</v>
      </c>
      <c r="K20" s="21" t="s">
        <v>8</v>
      </c>
      <c r="L20" s="22" t="s">
        <v>9</v>
      </c>
      <c r="M20" s="4" t="s">
        <v>8</v>
      </c>
      <c r="N20" s="4" t="s">
        <v>9</v>
      </c>
      <c r="O20" s="4" t="s">
        <v>8</v>
      </c>
      <c r="P20" s="4" t="s">
        <v>9</v>
      </c>
      <c r="Q20" s="4" t="s">
        <v>8</v>
      </c>
      <c r="R20" s="4" t="s">
        <v>9</v>
      </c>
    </row>
    <row r="21" spans="2:18" x14ac:dyDescent="0.25">
      <c r="F21" s="1" t="s">
        <v>1</v>
      </c>
      <c r="G21" s="1">
        <v>3</v>
      </c>
      <c r="H21" s="1">
        <v>1</v>
      </c>
      <c r="J21">
        <f>I7</f>
        <v>300</v>
      </c>
      <c r="M21">
        <f>M7</f>
        <v>3</v>
      </c>
      <c r="N21">
        <f>N7</f>
        <v>8</v>
      </c>
      <c r="O21"/>
      <c r="P21"/>
      <c r="Q21">
        <f>Q7</f>
        <v>3</v>
      </c>
      <c r="R21">
        <f>R7</f>
        <v>8</v>
      </c>
    </row>
    <row r="22" spans="2:18" x14ac:dyDescent="0.25">
      <c r="B22" t="s">
        <v>35</v>
      </c>
      <c r="F22" s="45" t="s">
        <v>2</v>
      </c>
      <c r="G22" s="45">
        <v>2</v>
      </c>
      <c r="H22" s="45">
        <v>1</v>
      </c>
      <c r="J22">
        <f>I9</f>
        <v>200</v>
      </c>
      <c r="M22">
        <f t="shared" ref="M22:N24" si="5">M9</f>
        <v>4</v>
      </c>
      <c r="N22">
        <f t="shared" si="5"/>
        <v>7</v>
      </c>
      <c r="O22"/>
      <c r="P22"/>
      <c r="Q22">
        <f t="shared" ref="Q22:R24" si="6">Q9</f>
        <v>4</v>
      </c>
      <c r="R22">
        <f t="shared" si="6"/>
        <v>7</v>
      </c>
    </row>
    <row r="23" spans="2:18" x14ac:dyDescent="0.25">
      <c r="B23" t="s">
        <v>36</v>
      </c>
      <c r="F23" s="45" t="s">
        <v>2</v>
      </c>
      <c r="G23" s="45">
        <v>3</v>
      </c>
      <c r="H23" s="45">
        <v>1</v>
      </c>
      <c r="J23">
        <f>I10</f>
        <v>200</v>
      </c>
      <c r="M23">
        <f t="shared" si="5"/>
        <v>4</v>
      </c>
      <c r="N23">
        <f t="shared" si="5"/>
        <v>7</v>
      </c>
      <c r="O23"/>
      <c r="P23"/>
      <c r="Q23">
        <f t="shared" si="6"/>
        <v>4</v>
      </c>
      <c r="R23">
        <f t="shared" si="6"/>
        <v>7</v>
      </c>
    </row>
    <row r="24" spans="2:18" x14ac:dyDescent="0.25">
      <c r="B24" t="s">
        <v>37</v>
      </c>
      <c r="F24" s="45" t="s">
        <v>2</v>
      </c>
      <c r="G24" s="45">
        <v>4</v>
      </c>
      <c r="H24" s="45">
        <v>1</v>
      </c>
      <c r="J24">
        <f>I11</f>
        <v>200</v>
      </c>
      <c r="M24">
        <f t="shared" si="5"/>
        <v>4</v>
      </c>
      <c r="N24">
        <f t="shared" si="5"/>
        <v>7</v>
      </c>
      <c r="O24"/>
      <c r="P24"/>
      <c r="Q24">
        <f t="shared" si="6"/>
        <v>4</v>
      </c>
      <c r="R24">
        <f t="shared" si="6"/>
        <v>7</v>
      </c>
    </row>
    <row r="25" spans="2:18" x14ac:dyDescent="0.25">
      <c r="F25" s="34" t="s">
        <v>3</v>
      </c>
      <c r="G25" s="34">
        <v>2</v>
      </c>
      <c r="H25" s="34">
        <v>1</v>
      </c>
      <c r="J25">
        <f>I13</f>
        <v>200</v>
      </c>
      <c r="M25">
        <f>M13</f>
        <v>7</v>
      </c>
      <c r="N25">
        <f>N13</f>
        <v>5</v>
      </c>
      <c r="O25"/>
      <c r="P25"/>
      <c r="Q25">
        <f>Q13</f>
        <v>7</v>
      </c>
      <c r="R25">
        <f>R13</f>
        <v>5</v>
      </c>
    </row>
    <row r="26" spans="2:18" x14ac:dyDescent="0.25">
      <c r="B26" t="s">
        <v>38</v>
      </c>
      <c r="F26" s="1" t="s">
        <v>1</v>
      </c>
      <c r="G26" s="1">
        <v>1</v>
      </c>
      <c r="H26" s="1">
        <v>2</v>
      </c>
      <c r="I26">
        <f>I5</f>
        <v>300</v>
      </c>
      <c r="J26">
        <f t="shared" ref="J26:J31" si="7">I26</f>
        <v>300</v>
      </c>
      <c r="K26">
        <f t="shared" ref="K26:R26" si="8">K5</f>
        <v>6</v>
      </c>
      <c r="L26">
        <f t="shared" si="8"/>
        <v>6</v>
      </c>
      <c r="M26">
        <f t="shared" si="8"/>
        <v>3</v>
      </c>
      <c r="N26">
        <f t="shared" si="8"/>
        <v>0</v>
      </c>
      <c r="O26">
        <f t="shared" si="8"/>
        <v>4</v>
      </c>
      <c r="P26">
        <f t="shared" si="8"/>
        <v>6</v>
      </c>
      <c r="Q26">
        <f t="shared" si="8"/>
        <v>1</v>
      </c>
      <c r="R26">
        <f t="shared" si="8"/>
        <v>0</v>
      </c>
    </row>
    <row r="27" spans="2:18" x14ac:dyDescent="0.25">
      <c r="B27" t="s">
        <v>39</v>
      </c>
      <c r="F27" s="1" t="s">
        <v>1</v>
      </c>
      <c r="G27" s="1">
        <v>2</v>
      </c>
      <c r="H27" s="1">
        <v>2</v>
      </c>
      <c r="J27">
        <f>I6</f>
        <v>300</v>
      </c>
      <c r="M27">
        <f>M6</f>
        <v>3</v>
      </c>
      <c r="N27">
        <f>N6</f>
        <v>0</v>
      </c>
      <c r="O27"/>
      <c r="P27"/>
      <c r="Q27">
        <f>Q6</f>
        <v>2</v>
      </c>
      <c r="R27">
        <f>R6</f>
        <v>0</v>
      </c>
    </row>
    <row r="28" spans="2:18" x14ac:dyDescent="0.25">
      <c r="B28" t="s">
        <v>40</v>
      </c>
      <c r="F28" s="45" t="s">
        <v>2</v>
      </c>
      <c r="G28" s="45">
        <v>1</v>
      </c>
      <c r="H28" s="45">
        <v>2</v>
      </c>
      <c r="I28">
        <f>I8</f>
        <v>200</v>
      </c>
      <c r="J28">
        <f t="shared" si="7"/>
        <v>200</v>
      </c>
      <c r="K28">
        <f t="shared" ref="K28:R28" si="9">K8</f>
        <v>16</v>
      </c>
      <c r="L28">
        <f t="shared" si="9"/>
        <v>21</v>
      </c>
      <c r="M28">
        <f t="shared" si="9"/>
        <v>4</v>
      </c>
      <c r="N28">
        <f t="shared" si="9"/>
        <v>0</v>
      </c>
      <c r="O28">
        <f t="shared" si="9"/>
        <v>12</v>
      </c>
      <c r="P28">
        <f t="shared" si="9"/>
        <v>21</v>
      </c>
      <c r="Q28">
        <f t="shared" si="9"/>
        <v>0</v>
      </c>
      <c r="R28">
        <f t="shared" si="9"/>
        <v>0</v>
      </c>
    </row>
    <row r="29" spans="2:18" x14ac:dyDescent="0.25">
      <c r="F29" s="34" t="s">
        <v>3</v>
      </c>
      <c r="G29" s="34">
        <v>1</v>
      </c>
      <c r="H29" s="34">
        <v>2</v>
      </c>
      <c r="I29">
        <f>I12</f>
        <v>200</v>
      </c>
      <c r="J29">
        <f t="shared" si="7"/>
        <v>200</v>
      </c>
      <c r="K29">
        <f t="shared" ref="K29:R29" si="10">K12</f>
        <v>14</v>
      </c>
      <c r="L29">
        <f t="shared" si="10"/>
        <v>5</v>
      </c>
      <c r="M29">
        <f t="shared" si="10"/>
        <v>7</v>
      </c>
      <c r="N29">
        <f t="shared" si="10"/>
        <v>0</v>
      </c>
      <c r="O29">
        <f t="shared" si="10"/>
        <v>7</v>
      </c>
      <c r="P29">
        <f t="shared" si="10"/>
        <v>5</v>
      </c>
      <c r="Q29">
        <f t="shared" si="10"/>
        <v>0</v>
      </c>
      <c r="R29">
        <f t="shared" si="10"/>
        <v>0</v>
      </c>
    </row>
    <row r="30" spans="2:18" x14ac:dyDescent="0.25">
      <c r="F30" s="40" t="s">
        <v>4</v>
      </c>
      <c r="G30" s="40">
        <v>1</v>
      </c>
      <c r="H30" s="40">
        <v>2</v>
      </c>
      <c r="I30">
        <f t="shared" ref="I30:R32" si="11">I14</f>
        <v>100</v>
      </c>
      <c r="J30">
        <f t="shared" si="7"/>
        <v>100</v>
      </c>
      <c r="K30">
        <f t="shared" si="11"/>
        <v>2</v>
      </c>
      <c r="L30">
        <f t="shared" si="11"/>
        <v>0</v>
      </c>
      <c r="M30">
        <f t="shared" si="11"/>
        <v>2</v>
      </c>
      <c r="N30">
        <f t="shared" si="11"/>
        <v>0</v>
      </c>
      <c r="O30">
        <f t="shared" si="11"/>
        <v>0</v>
      </c>
      <c r="P30">
        <f t="shared" si="11"/>
        <v>0</v>
      </c>
      <c r="Q30">
        <f t="shared" si="11"/>
        <v>0</v>
      </c>
      <c r="R30">
        <f t="shared" si="11"/>
        <v>0</v>
      </c>
    </row>
    <row r="31" spans="2:18" x14ac:dyDescent="0.25">
      <c r="F31" s="39" t="s">
        <v>5</v>
      </c>
      <c r="G31" s="39">
        <v>1</v>
      </c>
      <c r="H31" s="39">
        <v>2</v>
      </c>
      <c r="I31">
        <f t="shared" si="11"/>
        <v>200</v>
      </c>
      <c r="J31">
        <f t="shared" si="7"/>
        <v>200</v>
      </c>
      <c r="K31">
        <f t="shared" si="11"/>
        <v>5</v>
      </c>
      <c r="L31">
        <f t="shared" si="11"/>
        <v>0</v>
      </c>
      <c r="M31">
        <f t="shared" si="11"/>
        <v>4</v>
      </c>
      <c r="N31">
        <f t="shared" si="11"/>
        <v>0</v>
      </c>
      <c r="O31">
        <f t="shared" si="11"/>
        <v>2.5</v>
      </c>
      <c r="P31">
        <f t="shared" si="11"/>
        <v>0</v>
      </c>
      <c r="Q31">
        <f t="shared" si="11"/>
        <v>1.5</v>
      </c>
      <c r="R31">
        <f t="shared" si="11"/>
        <v>0</v>
      </c>
    </row>
    <row r="32" spans="2:18" x14ac:dyDescent="0.25">
      <c r="F32" s="39" t="s">
        <v>5</v>
      </c>
      <c r="G32" s="39">
        <v>2</v>
      </c>
      <c r="H32" s="39">
        <v>2</v>
      </c>
      <c r="J32">
        <f>I16</f>
        <v>200</v>
      </c>
      <c r="M32">
        <f t="shared" si="11"/>
        <v>4</v>
      </c>
      <c r="N32">
        <f t="shared" si="11"/>
        <v>0</v>
      </c>
      <c r="O32"/>
      <c r="P32"/>
      <c r="Q32">
        <f t="shared" si="11"/>
        <v>2.5</v>
      </c>
      <c r="R32">
        <f t="shared" si="11"/>
        <v>0</v>
      </c>
    </row>
    <row r="33" spans="6:20" x14ac:dyDescent="0.25">
      <c r="F33" s="62" t="s">
        <v>27</v>
      </c>
      <c r="G33" s="47"/>
      <c r="H33" s="47"/>
      <c r="I33" s="47"/>
      <c r="J33" s="63">
        <v>1</v>
      </c>
      <c r="K33" s="47">
        <v>0</v>
      </c>
      <c r="L33" s="47">
        <v>0</v>
      </c>
      <c r="M33" s="64">
        <f>SUMPRODUCT(M21:M25,$J$21:$J$25)/SUM($J$21:$J$25)</f>
        <v>4.2727272727272725</v>
      </c>
      <c r="N33" s="64">
        <f>SUMPRODUCT(N21:N25,$J$21:$J$25)/SUM($J$21:$J$25)</f>
        <v>6.9090909090909092</v>
      </c>
      <c r="O33" s="47">
        <v>0</v>
      </c>
      <c r="P33" s="47">
        <v>0</v>
      </c>
      <c r="Q33" s="64">
        <f>SUMPRODUCT(Q21:Q25,$J$21:$J$25)/SUM($J$21:$J$25)</f>
        <v>4.2727272727272725</v>
      </c>
      <c r="R33" s="65">
        <f>SUMPRODUCT(R21:R25,$J$21:$J$25)/SUM($J$21:$J$25)</f>
        <v>6.9090909090909092</v>
      </c>
    </row>
    <row r="34" spans="6:20" x14ac:dyDescent="0.25">
      <c r="F34" s="48" t="s">
        <v>29</v>
      </c>
      <c r="G34" s="49"/>
      <c r="H34" s="49"/>
      <c r="I34" s="49"/>
      <c r="J34" s="50">
        <v>2</v>
      </c>
      <c r="K34" s="49">
        <f>SUMPRODUCT(K26:K32,$I$26:$I$32)/SUM($I$26:$I$32)</f>
        <v>9</v>
      </c>
      <c r="L34" s="51">
        <f>SUMPRODUCT(L26:L32,$I$26:$I$32)/SUM($I$26:$I$32)</f>
        <v>7</v>
      </c>
      <c r="M34" s="51">
        <f>SUMPRODUCT(M26:M32,$J$26:$J$32)/SUM($J$26:$J$32)</f>
        <v>3.8666666666666667</v>
      </c>
      <c r="N34" s="51">
        <f>SUMPRODUCT(N26:N32,$J$26:$J$32)/SUM($J$26:$J$32)</f>
        <v>0</v>
      </c>
      <c r="O34" s="49">
        <f>SUMPRODUCT(O26:O32,$I$26:$I$32)/SUM($I$26:$I$32)</f>
        <v>5.5</v>
      </c>
      <c r="P34" s="51">
        <f>SUMPRODUCT(P26:P32,$I$26:$I$32)/SUM($I$26:$I$32)</f>
        <v>7</v>
      </c>
      <c r="Q34" s="51">
        <f>SUMPRODUCT(Q26:Q32,$J$26:$J$32)/SUM($J$26:$J$32)</f>
        <v>1.1333333333333333</v>
      </c>
      <c r="R34" s="52">
        <f>SUMPRODUCT(R26:R32,$J$26:$J$32)/SUM($J$26:$J$32)</f>
        <v>0</v>
      </c>
    </row>
    <row r="35" spans="6:20" x14ac:dyDescent="0.25">
      <c r="F35" s="53" t="s">
        <v>31</v>
      </c>
      <c r="G35" s="54"/>
      <c r="H35" s="54"/>
      <c r="I35" s="54"/>
      <c r="J35" s="54"/>
      <c r="K35" s="54">
        <f t="shared" ref="K35:R35" si="12">SUMPRODUCT(K33:K34,$B$4:$B$5)</f>
        <v>13950</v>
      </c>
      <c r="L35" s="54">
        <f t="shared" si="12"/>
        <v>10850</v>
      </c>
      <c r="M35" s="54">
        <f t="shared" si="12"/>
        <v>10266.060606060604</v>
      </c>
      <c r="N35" s="54">
        <f t="shared" si="12"/>
        <v>6909.090909090909</v>
      </c>
      <c r="O35" s="54">
        <f t="shared" si="12"/>
        <v>8525</v>
      </c>
      <c r="P35" s="54">
        <f t="shared" si="12"/>
        <v>10850</v>
      </c>
      <c r="Q35" s="54">
        <f t="shared" si="12"/>
        <v>6029.3939393939381</v>
      </c>
      <c r="R35" s="55">
        <f t="shared" si="12"/>
        <v>6909.090909090909</v>
      </c>
    </row>
    <row r="36" spans="6:20" x14ac:dyDescent="0.25">
      <c r="F36" s="53" t="s">
        <v>28</v>
      </c>
      <c r="G36" s="54"/>
      <c r="H36" s="54"/>
      <c r="I36" s="54"/>
      <c r="J36" s="56"/>
      <c r="K36" s="54">
        <v>1</v>
      </c>
      <c r="L36" s="54">
        <v>1</v>
      </c>
      <c r="M36" s="56">
        <f>K35/M35</f>
        <v>1.358846449022965</v>
      </c>
      <c r="N36" s="56">
        <f>L35/N35</f>
        <v>1.5703947368421052</v>
      </c>
      <c r="O36" s="54">
        <v>1</v>
      </c>
      <c r="P36" s="54">
        <v>1</v>
      </c>
      <c r="Q36" s="69" t="s">
        <v>34</v>
      </c>
      <c r="R36" s="70" t="s">
        <v>34</v>
      </c>
    </row>
    <row r="37" spans="6:20" x14ac:dyDescent="0.25">
      <c r="F37" s="46" t="s">
        <v>30</v>
      </c>
      <c r="G37" s="47"/>
      <c r="H37" s="47"/>
      <c r="I37" s="47"/>
      <c r="J37" s="47"/>
      <c r="K37" s="66">
        <f>K33</f>
        <v>0</v>
      </c>
      <c r="L37" s="66">
        <f>L33</f>
        <v>0</v>
      </c>
      <c r="M37" s="57">
        <f>M33*M36</f>
        <v>5.8059802821890321</v>
      </c>
      <c r="N37" s="57">
        <f>N33*N36</f>
        <v>10.85</v>
      </c>
      <c r="O37" s="68">
        <f>O33</f>
        <v>0</v>
      </c>
      <c r="P37" s="68">
        <f>P33</f>
        <v>0</v>
      </c>
      <c r="Q37" s="57">
        <f>M37+O37-K37</f>
        <v>5.8059802821890321</v>
      </c>
      <c r="R37" s="58">
        <f t="shared" ref="R37:R38" si="13">N37+P37-L37</f>
        <v>10.85</v>
      </c>
      <c r="S37" s="67"/>
      <c r="T37" s="67"/>
    </row>
    <row r="38" spans="6:20" x14ac:dyDescent="0.25">
      <c r="F38" s="48"/>
      <c r="G38" s="49"/>
      <c r="H38" s="49"/>
      <c r="I38" s="49"/>
      <c r="J38" s="49"/>
      <c r="K38" s="60">
        <f>K34</f>
        <v>9</v>
      </c>
      <c r="L38" s="59">
        <f>L34</f>
        <v>7</v>
      </c>
      <c r="M38" s="59">
        <f>M34*M36</f>
        <v>5.254206269555465</v>
      </c>
      <c r="N38" s="60">
        <f>N34*N36</f>
        <v>0</v>
      </c>
      <c r="O38" s="60">
        <f>O34</f>
        <v>5.5</v>
      </c>
      <c r="P38" s="60">
        <f>P34</f>
        <v>7</v>
      </c>
      <c r="Q38" s="59">
        <f t="shared" ref="Q38" si="14">M38+O38-K38</f>
        <v>1.7542062695554641</v>
      </c>
      <c r="R38" s="61">
        <f t="shared" si="13"/>
        <v>0</v>
      </c>
      <c r="S38" s="67"/>
      <c r="T38" s="67"/>
    </row>
    <row r="39" spans="6:20" x14ac:dyDescent="0.25">
      <c r="F39" s="53" t="s">
        <v>32</v>
      </c>
      <c r="G39" s="54"/>
      <c r="H39" s="54"/>
      <c r="I39" s="54"/>
      <c r="J39" s="54"/>
      <c r="K39" s="54">
        <f t="shared" ref="K39:R39" si="15">SUMPRODUCT(K37:K38,$B$4:$B$5)</f>
        <v>13950</v>
      </c>
      <c r="L39" s="54">
        <f t="shared" si="15"/>
        <v>10850</v>
      </c>
      <c r="M39" s="54">
        <f t="shared" si="15"/>
        <v>13950.000000000004</v>
      </c>
      <c r="N39" s="54">
        <f t="shared" si="15"/>
        <v>10850</v>
      </c>
      <c r="O39" s="54">
        <f t="shared" si="15"/>
        <v>8525</v>
      </c>
      <c r="P39" s="54">
        <f t="shared" si="15"/>
        <v>10850</v>
      </c>
      <c r="Q39" s="54">
        <f t="shared" si="15"/>
        <v>8525</v>
      </c>
      <c r="R39" s="55">
        <f t="shared" si="15"/>
        <v>10850</v>
      </c>
    </row>
    <row r="40" spans="6:20" x14ac:dyDescent="0.25">
      <c r="M40"/>
      <c r="N40"/>
      <c r="O40"/>
      <c r="P40"/>
      <c r="Q40"/>
      <c r="R40"/>
    </row>
    <row r="41" spans="6:20" x14ac:dyDescent="0.25">
      <c r="M41"/>
      <c r="N41"/>
      <c r="O41"/>
      <c r="P41"/>
      <c r="Q41"/>
      <c r="R4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one resp per household</vt:lpstr>
      <vt:lpstr>&gt; one resp per household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</cp:lastModifiedBy>
  <dcterms:created xsi:type="dcterms:W3CDTF">2014-05-14T10:00:16Z</dcterms:created>
  <dcterms:modified xsi:type="dcterms:W3CDTF">2014-08-11T18:21:27Z</dcterms:modified>
</cp:coreProperties>
</file>